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8865" tabRatio="349" activeTab="0"/>
  </bookViews>
  <sheets>
    <sheet name="Sheet1" sheetId="1" r:id="rId1"/>
    <sheet name="R6.13㎜" sheetId="2" state="hidden" r:id="rId2"/>
    <sheet name="R6.20㎜" sheetId="3" state="hidden" r:id="rId3"/>
    <sheet name="R6.25㎜" sheetId="4" state="hidden" r:id="rId4"/>
    <sheet name="R6.40㎜" sheetId="5" state="hidden" r:id="rId5"/>
    <sheet name="R6.50㎜" sheetId="6" state="hidden" r:id="rId6"/>
    <sheet name="R6.75㎜" sheetId="7" state="hidden" r:id="rId7"/>
    <sheet name="R6.100㎜" sheetId="8" state="hidden" r:id="rId8"/>
    <sheet name="R6.150㎜" sheetId="9" state="hidden" r:id="rId9"/>
    <sheet name="R6.200㎜" sheetId="10" state="hidden" r:id="rId10"/>
    <sheet name="R2.13㎜" sheetId="11" state="hidden" r:id="rId11"/>
    <sheet name="R2.20㎜" sheetId="12" state="hidden" r:id="rId12"/>
    <sheet name="R2.25㎜" sheetId="13" state="hidden" r:id="rId13"/>
    <sheet name="R2.40㎜" sheetId="14" state="hidden" r:id="rId14"/>
    <sheet name="R2.50㎜" sheetId="15" state="hidden" r:id="rId15"/>
    <sheet name="R2.75㎜" sheetId="16" state="hidden" r:id="rId16"/>
    <sheet name="R2.100㎜" sheetId="17" state="hidden" r:id="rId17"/>
    <sheet name="R2.150㎜" sheetId="18" state="hidden" r:id="rId18"/>
    <sheet name="R2.200㎜" sheetId="19" state="hidden" r:id="rId19"/>
  </sheets>
  <definedNames>
    <definedName name="_xlnm.Print_Area" localSheetId="0">'Sheet1'!$A$1:$K$57</definedName>
  </definedNames>
  <calcPr fullCalcOnLoad="1"/>
</workbook>
</file>

<file path=xl/comments10.xml><?xml version="1.0" encoding="utf-8"?>
<comments xmlns="http://schemas.openxmlformats.org/spreadsheetml/2006/main">
  <authors>
    <author>EPC15</author>
  </authors>
  <commentList>
    <comment ref="C2" authorId="0">
      <text>
        <r>
          <rPr>
            <sz val="9"/>
            <rFont val="ＭＳ Ｐゴシック"/>
            <family val="3"/>
          </rPr>
          <t>入力</t>
        </r>
      </text>
    </comment>
  </commentList>
</comments>
</file>

<file path=xl/comments11.xml><?xml version="1.0" encoding="utf-8"?>
<comments xmlns="http://schemas.openxmlformats.org/spreadsheetml/2006/main">
  <authors>
    <author>EPC15</author>
  </authors>
  <commentList>
    <comment ref="C2" authorId="0">
      <text>
        <r>
          <rPr>
            <b/>
            <sz val="9"/>
            <rFont val="ＭＳ Ｐゴシック"/>
            <family val="3"/>
          </rPr>
          <t>入力</t>
        </r>
        <r>
          <rPr>
            <sz val="9"/>
            <rFont val="ＭＳ Ｐゴシック"/>
            <family val="3"/>
          </rPr>
          <t xml:space="preserve">
</t>
        </r>
      </text>
    </comment>
  </commentList>
</comments>
</file>

<file path=xl/comments12.xml><?xml version="1.0" encoding="utf-8"?>
<comments xmlns="http://schemas.openxmlformats.org/spreadsheetml/2006/main">
  <authors>
    <author>EPC15</author>
  </authors>
  <commentList>
    <comment ref="C2" authorId="0">
      <text>
        <r>
          <rPr>
            <b/>
            <sz val="9"/>
            <rFont val="ＭＳ Ｐゴシック"/>
            <family val="3"/>
          </rPr>
          <t>入力</t>
        </r>
        <r>
          <rPr>
            <sz val="9"/>
            <rFont val="ＭＳ Ｐゴシック"/>
            <family val="3"/>
          </rPr>
          <t xml:space="preserve">
</t>
        </r>
      </text>
    </comment>
  </commentList>
</comments>
</file>

<file path=xl/comments13.xml><?xml version="1.0" encoding="utf-8"?>
<comments xmlns="http://schemas.openxmlformats.org/spreadsheetml/2006/main">
  <authors>
    <author>EPC15</author>
  </authors>
  <commentList>
    <comment ref="C2" authorId="0">
      <text>
        <r>
          <rPr>
            <b/>
            <sz val="9"/>
            <rFont val="ＭＳ Ｐゴシック"/>
            <family val="3"/>
          </rPr>
          <t>入力</t>
        </r>
        <r>
          <rPr>
            <sz val="9"/>
            <rFont val="ＭＳ Ｐゴシック"/>
            <family val="3"/>
          </rPr>
          <t xml:space="preserve">
</t>
        </r>
      </text>
    </comment>
  </commentList>
</comments>
</file>

<file path=xl/comments14.xml><?xml version="1.0" encoding="utf-8"?>
<comments xmlns="http://schemas.openxmlformats.org/spreadsheetml/2006/main">
  <authors>
    <author>EPC15</author>
  </authors>
  <commentList>
    <comment ref="C2" authorId="0">
      <text>
        <r>
          <rPr>
            <sz val="9"/>
            <rFont val="ＭＳ Ｐゴシック"/>
            <family val="3"/>
          </rPr>
          <t>入力</t>
        </r>
      </text>
    </comment>
  </commentList>
</comments>
</file>

<file path=xl/comments15.xml><?xml version="1.0" encoding="utf-8"?>
<comments xmlns="http://schemas.openxmlformats.org/spreadsheetml/2006/main">
  <authors>
    <author>EPC15</author>
  </authors>
  <commentList>
    <comment ref="C2" authorId="0">
      <text>
        <r>
          <rPr>
            <sz val="9"/>
            <rFont val="ＭＳ Ｐゴシック"/>
            <family val="3"/>
          </rPr>
          <t>入力</t>
        </r>
      </text>
    </comment>
  </commentList>
</comments>
</file>

<file path=xl/comments16.xml><?xml version="1.0" encoding="utf-8"?>
<comments xmlns="http://schemas.openxmlformats.org/spreadsheetml/2006/main">
  <authors>
    <author>EPC15</author>
  </authors>
  <commentList>
    <comment ref="C2" authorId="0">
      <text>
        <r>
          <rPr>
            <sz val="9"/>
            <rFont val="ＭＳ Ｐゴシック"/>
            <family val="3"/>
          </rPr>
          <t>入力</t>
        </r>
      </text>
    </comment>
  </commentList>
</comments>
</file>

<file path=xl/comments17.xml><?xml version="1.0" encoding="utf-8"?>
<comments xmlns="http://schemas.openxmlformats.org/spreadsheetml/2006/main">
  <authors>
    <author>EPC15</author>
  </authors>
  <commentList>
    <comment ref="C2" authorId="0">
      <text>
        <r>
          <rPr>
            <sz val="9"/>
            <rFont val="ＭＳ Ｐゴシック"/>
            <family val="3"/>
          </rPr>
          <t>入力</t>
        </r>
      </text>
    </comment>
  </commentList>
</comments>
</file>

<file path=xl/comments18.xml><?xml version="1.0" encoding="utf-8"?>
<comments xmlns="http://schemas.openxmlformats.org/spreadsheetml/2006/main">
  <authors>
    <author>EPC15</author>
  </authors>
  <commentList>
    <comment ref="C2" authorId="0">
      <text>
        <r>
          <rPr>
            <sz val="9"/>
            <rFont val="ＭＳ Ｐゴシック"/>
            <family val="3"/>
          </rPr>
          <t>入力</t>
        </r>
      </text>
    </comment>
  </commentList>
</comments>
</file>

<file path=xl/comments19.xml><?xml version="1.0" encoding="utf-8"?>
<comments xmlns="http://schemas.openxmlformats.org/spreadsheetml/2006/main">
  <authors>
    <author>EPC15</author>
  </authors>
  <commentList>
    <comment ref="C2" authorId="0">
      <text>
        <r>
          <rPr>
            <sz val="9"/>
            <rFont val="ＭＳ Ｐゴシック"/>
            <family val="3"/>
          </rPr>
          <t>入力</t>
        </r>
      </text>
    </comment>
  </commentList>
</comments>
</file>

<file path=xl/comments2.xml><?xml version="1.0" encoding="utf-8"?>
<comments xmlns="http://schemas.openxmlformats.org/spreadsheetml/2006/main">
  <authors>
    <author>EPC15</author>
  </authors>
  <commentList>
    <comment ref="C2" authorId="0">
      <text>
        <r>
          <rPr>
            <b/>
            <sz val="9"/>
            <rFont val="ＭＳ Ｐゴシック"/>
            <family val="3"/>
          </rPr>
          <t>入力</t>
        </r>
        <r>
          <rPr>
            <sz val="9"/>
            <rFont val="ＭＳ Ｐゴシック"/>
            <family val="3"/>
          </rPr>
          <t xml:space="preserve">
</t>
        </r>
      </text>
    </comment>
  </commentList>
</comments>
</file>

<file path=xl/comments3.xml><?xml version="1.0" encoding="utf-8"?>
<comments xmlns="http://schemas.openxmlformats.org/spreadsheetml/2006/main">
  <authors>
    <author>EPC15</author>
  </authors>
  <commentList>
    <comment ref="C2" authorId="0">
      <text>
        <r>
          <rPr>
            <b/>
            <sz val="9"/>
            <rFont val="ＭＳ Ｐゴシック"/>
            <family val="3"/>
          </rPr>
          <t>入力</t>
        </r>
        <r>
          <rPr>
            <sz val="9"/>
            <rFont val="ＭＳ Ｐゴシック"/>
            <family val="3"/>
          </rPr>
          <t xml:space="preserve">
</t>
        </r>
      </text>
    </comment>
  </commentList>
</comments>
</file>

<file path=xl/comments4.xml><?xml version="1.0" encoding="utf-8"?>
<comments xmlns="http://schemas.openxmlformats.org/spreadsheetml/2006/main">
  <authors>
    <author>EPC15</author>
  </authors>
  <commentList>
    <comment ref="C2" authorId="0">
      <text>
        <r>
          <rPr>
            <b/>
            <sz val="9"/>
            <rFont val="ＭＳ Ｐゴシック"/>
            <family val="3"/>
          </rPr>
          <t>入力</t>
        </r>
        <r>
          <rPr>
            <sz val="9"/>
            <rFont val="ＭＳ Ｐゴシック"/>
            <family val="3"/>
          </rPr>
          <t xml:space="preserve">
</t>
        </r>
      </text>
    </comment>
  </commentList>
</comments>
</file>

<file path=xl/comments5.xml><?xml version="1.0" encoding="utf-8"?>
<comments xmlns="http://schemas.openxmlformats.org/spreadsheetml/2006/main">
  <authors>
    <author>EPC15</author>
  </authors>
  <commentList>
    <comment ref="C2" authorId="0">
      <text>
        <r>
          <rPr>
            <sz val="9"/>
            <rFont val="ＭＳ Ｐゴシック"/>
            <family val="3"/>
          </rPr>
          <t>入力</t>
        </r>
      </text>
    </comment>
  </commentList>
</comments>
</file>

<file path=xl/comments6.xml><?xml version="1.0" encoding="utf-8"?>
<comments xmlns="http://schemas.openxmlformats.org/spreadsheetml/2006/main">
  <authors>
    <author>EPC15</author>
  </authors>
  <commentList>
    <comment ref="C2" authorId="0">
      <text>
        <r>
          <rPr>
            <sz val="9"/>
            <rFont val="ＭＳ Ｐゴシック"/>
            <family val="3"/>
          </rPr>
          <t>入力</t>
        </r>
      </text>
    </comment>
  </commentList>
</comments>
</file>

<file path=xl/comments7.xml><?xml version="1.0" encoding="utf-8"?>
<comments xmlns="http://schemas.openxmlformats.org/spreadsheetml/2006/main">
  <authors>
    <author>EPC15</author>
  </authors>
  <commentList>
    <comment ref="C2" authorId="0">
      <text>
        <r>
          <rPr>
            <sz val="9"/>
            <rFont val="ＭＳ Ｐゴシック"/>
            <family val="3"/>
          </rPr>
          <t>入力</t>
        </r>
      </text>
    </comment>
  </commentList>
</comments>
</file>

<file path=xl/comments8.xml><?xml version="1.0" encoding="utf-8"?>
<comments xmlns="http://schemas.openxmlformats.org/spreadsheetml/2006/main">
  <authors>
    <author>EPC15</author>
  </authors>
  <commentList>
    <comment ref="C2" authorId="0">
      <text>
        <r>
          <rPr>
            <sz val="9"/>
            <rFont val="ＭＳ Ｐゴシック"/>
            <family val="3"/>
          </rPr>
          <t>入力</t>
        </r>
      </text>
    </comment>
  </commentList>
</comments>
</file>

<file path=xl/comments9.xml><?xml version="1.0" encoding="utf-8"?>
<comments xmlns="http://schemas.openxmlformats.org/spreadsheetml/2006/main">
  <authors>
    <author>EPC15</author>
  </authors>
  <commentList>
    <comment ref="C2" authorId="0">
      <text>
        <r>
          <rPr>
            <sz val="9"/>
            <rFont val="ＭＳ Ｐゴシック"/>
            <family val="3"/>
          </rPr>
          <t>入力</t>
        </r>
      </text>
    </comment>
  </commentList>
</comments>
</file>

<file path=xl/sharedStrings.xml><?xml version="1.0" encoding="utf-8"?>
<sst xmlns="http://schemas.openxmlformats.org/spreadsheetml/2006/main" count="607" uniqueCount="72">
  <si>
    <t>41-60</t>
  </si>
  <si>
    <t>61-100</t>
  </si>
  <si>
    <t>101-200</t>
  </si>
  <si>
    <t>水量</t>
  </si>
  <si>
    <t>基本料金</t>
  </si>
  <si>
    <t>金額</t>
  </si>
  <si>
    <t>40ｍｍ</t>
  </si>
  <si>
    <t>本体</t>
  </si>
  <si>
    <t>消費税</t>
  </si>
  <si>
    <t>計</t>
  </si>
  <si>
    <t>50ｍｍ</t>
  </si>
  <si>
    <t>７５ｍｍ</t>
  </si>
  <si>
    <t>１００ｍｍ</t>
  </si>
  <si>
    <t>１５０ｍｍ</t>
  </si>
  <si>
    <t>２００ｍｍ以上</t>
  </si>
  <si>
    <t>単価</t>
  </si>
  <si>
    <t>水道料金</t>
  </si>
  <si>
    <t>下水道使用料</t>
  </si>
  <si>
    <t>内　消費税</t>
  </si>
  <si>
    <t>1-20</t>
  </si>
  <si>
    <t>21-40</t>
  </si>
  <si>
    <t>201-1000</t>
  </si>
  <si>
    <t>1001-</t>
  </si>
  <si>
    <t>1-20</t>
  </si>
  <si>
    <t>21-40</t>
  </si>
  <si>
    <t>41-60</t>
  </si>
  <si>
    <t>61-100</t>
  </si>
  <si>
    <t>101-200</t>
  </si>
  <si>
    <t>201-1000</t>
  </si>
  <si>
    <t>1001-</t>
  </si>
  <si>
    <t>1-20</t>
  </si>
  <si>
    <t>21-40</t>
  </si>
  <si>
    <t>41-60</t>
  </si>
  <si>
    <t>61-100</t>
  </si>
  <si>
    <t>101-200</t>
  </si>
  <si>
    <t>201-1000</t>
  </si>
  <si>
    <t>1001-</t>
  </si>
  <si>
    <t>13ｍｍ</t>
  </si>
  <si>
    <r>
      <t>2</t>
    </r>
    <r>
      <rPr>
        <sz val="11"/>
        <rFont val="ＭＳ Ｐゴシック"/>
        <family val="3"/>
      </rPr>
      <t>0</t>
    </r>
    <r>
      <rPr>
        <sz val="11"/>
        <rFont val="ＭＳ Ｐゴシック"/>
        <family val="3"/>
      </rPr>
      <t>ｍｍ</t>
    </r>
  </si>
  <si>
    <t>25ｍｍ</t>
  </si>
  <si>
    <t>口径</t>
  </si>
  <si>
    <t>使用水量</t>
  </si>
  <si>
    <t>　　←使用水量を入力する</t>
  </si>
  <si>
    <t>　お使いのメータ口径，使用水量を入力してください。</t>
  </si>
  <si>
    <t>13ｍｍ</t>
  </si>
  <si>
    <t>20ｍｍ</t>
  </si>
  <si>
    <t>25ｍｍ</t>
  </si>
  <si>
    <t>40ｍｍ</t>
  </si>
  <si>
    <t>50ｍｍ</t>
  </si>
  <si>
    <t>７５ｍｍ</t>
  </si>
  <si>
    <t>１００ｍｍ</t>
  </si>
  <si>
    <t>１５０ｍｍ</t>
  </si>
  <si>
    <t>(内　消費税）</t>
  </si>
  <si>
    <t>合計</t>
  </si>
  <si>
    <t>【新料金】</t>
  </si>
  <si>
    <t>【旧料金】</t>
  </si>
  <si>
    <t>差引（②-①）</t>
  </si>
  <si>
    <t>【入力項目】</t>
  </si>
  <si>
    <t>（単位：円）</t>
  </si>
  <si>
    <t>■一般用（２か月）</t>
  </si>
  <si>
    <t>　　←口径を選んでください</t>
  </si>
  <si>
    <t>入力したデータは保存せずに終了してください。</t>
  </si>
  <si>
    <t>上下水道料金改定前後比較表（一般用・２か月分・消費税込み）</t>
  </si>
  <si>
    <t>【改定前後料金】</t>
  </si>
  <si>
    <t>改定前料金①</t>
  </si>
  <si>
    <t>改定後料金②</t>
  </si>
  <si>
    <t>※改定後料金は令和６年４月１日から適用</t>
  </si>
  <si>
    <t>ください。</t>
  </si>
  <si>
    <t>　一般用の水道をご使用の方の改定前後の上下水道料金を計算します。</t>
  </si>
  <si>
    <t>　一般用以外の料金につきましてはお客様サービスセンター（0823)26-1622にお問い合わせ</t>
  </si>
  <si>
    <t>※ご使用期間が料金改定日（令和６年４月１日）をまたぐ場合（例：3月3日検針～5月3日検針</t>
  </si>
  <si>
    <t xml:space="preserve"> 　ご使用期間は3月4日～5月3日）の日割計算には対応していません。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</si>
</sst>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Red]\-#,##0.0"/>
    <numFmt numFmtId="179" formatCode="\(#,##0\)"/>
    <numFmt numFmtId="180" formatCode="#,##0_ ;[Red]\-#,##0\ "/>
  </numFmts>
  <fonts count="53">
    <font>
      <sz val="11"/>
      <name val="ＭＳ Ｐゴシック"/>
      <family val="3"/>
    </font>
    <font>
      <sz val="6"/>
      <name val="ＭＳ Ｐゴシック"/>
      <family val="3"/>
    </font>
    <font>
      <sz val="11"/>
      <color indexed="10"/>
      <name val="ＭＳ Ｐゴシック"/>
      <family val="3"/>
    </font>
    <font>
      <sz val="9"/>
      <name val="ＭＳ Ｐゴシック"/>
      <family val="3"/>
    </font>
    <font>
      <b/>
      <sz val="9"/>
      <name val="ＭＳ Ｐゴシック"/>
      <family val="3"/>
    </font>
    <font>
      <sz val="11"/>
      <name val="ＭＳ Ｐ明朝"/>
      <family val="1"/>
    </font>
    <font>
      <b/>
      <sz val="12"/>
      <name val="ＭＳ Ｐ明朝"/>
      <family val="1"/>
    </font>
    <font>
      <sz val="11"/>
      <color indexed="63"/>
      <name val="ＭＳ Ｐ明朝"/>
      <family val="1"/>
    </font>
    <font>
      <sz val="8.8"/>
      <color indexed="63"/>
      <name val="ＭＳ Ｐ明朝"/>
      <family val="1"/>
    </font>
    <font>
      <sz val="10"/>
      <color indexed="63"/>
      <name val="ＭＳ Ｐ明朝"/>
      <family val="1"/>
    </font>
    <font>
      <sz val="10"/>
      <name val="ＭＳ Ｐ明朝"/>
      <family val="1"/>
    </font>
    <font>
      <sz val="11"/>
      <color indexed="10"/>
      <name val="ＭＳ Ｐ明朝"/>
      <family val="1"/>
    </font>
    <font>
      <b/>
      <sz val="11"/>
      <name val="ＭＳ Ｐゴシック"/>
      <family val="3"/>
    </font>
    <font>
      <b/>
      <sz val="14"/>
      <name val="ＭＳ Ｐゴシック"/>
      <family val="3"/>
    </font>
    <font>
      <sz val="12"/>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style="hair"/>
    </border>
    <border>
      <left style="thin"/>
      <right style="thin"/>
      <top>
        <color indexed="63"/>
      </top>
      <bottom style="thin"/>
    </border>
    <border>
      <left style="thin"/>
      <right>
        <color indexed="63"/>
      </right>
      <top style="thin"/>
      <bottom style="thin"/>
    </border>
    <border>
      <left style="thin"/>
      <right style="hair"/>
      <top style="thin"/>
      <bottom style="thin"/>
    </border>
    <border>
      <left style="hair"/>
      <right style="thin"/>
      <top style="thin"/>
      <bottom style="thin"/>
    </border>
    <border>
      <left>
        <color indexed="63"/>
      </left>
      <right style="thin"/>
      <top style="thin"/>
      <bottom style="thin"/>
    </border>
    <border>
      <left style="thin"/>
      <right>
        <color indexed="63"/>
      </right>
      <top>
        <color indexed="63"/>
      </top>
      <bottom style="hair"/>
    </border>
    <border>
      <left style="thin"/>
      <right>
        <color indexed="63"/>
      </right>
      <top>
        <color indexed="63"/>
      </top>
      <bottom style="double"/>
    </border>
    <border>
      <left style="thin"/>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style="thin"/>
      <right>
        <color indexed="63"/>
      </right>
      <top>
        <color indexed="63"/>
      </top>
      <bottom>
        <color indexed="63"/>
      </bottom>
    </border>
    <border>
      <left style="thin"/>
      <right>
        <color indexed="63"/>
      </right>
      <top style="hair"/>
      <bottom>
        <color indexed="63"/>
      </bottom>
    </border>
    <border>
      <left>
        <color indexed="63"/>
      </left>
      <right style="thin"/>
      <top>
        <color indexed="63"/>
      </top>
      <bottom>
        <color indexed="63"/>
      </bottom>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double"/>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color indexed="63"/>
      </left>
      <right style="thin"/>
      <top>
        <color indexed="63"/>
      </top>
      <bottom style="thin"/>
    </border>
    <border>
      <left style="thin"/>
      <right style="hair"/>
      <top>
        <color indexed="63"/>
      </top>
      <bottom style="hair"/>
    </border>
    <border>
      <left style="hair"/>
      <right style="thin"/>
      <top>
        <color indexed="63"/>
      </top>
      <bottom style="hair"/>
    </border>
    <border>
      <left style="thin"/>
      <right style="hair"/>
      <top style="hair"/>
      <bottom>
        <color indexed="63"/>
      </bottom>
    </border>
    <border>
      <left style="thin"/>
      <right style="hair"/>
      <top>
        <color indexed="63"/>
      </top>
      <bottom style="double"/>
    </border>
    <border>
      <left style="hair"/>
      <right style="thin"/>
      <top>
        <color indexed="63"/>
      </top>
      <bottom style="double"/>
    </border>
    <border>
      <left style="hair"/>
      <right style="thin"/>
      <top style="hair"/>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medium"/>
      <bottom>
        <color indexed="63"/>
      </botto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06">
    <xf numFmtId="0" fontId="0" fillId="0" borderId="0" xfId="0" applyAlignment="1">
      <alignment/>
    </xf>
    <xf numFmtId="49" fontId="0" fillId="0" borderId="0" xfId="0" applyNumberFormat="1" applyAlignment="1">
      <alignment/>
    </xf>
    <xf numFmtId="38" fontId="0" fillId="0" borderId="0" xfId="49" applyFont="1" applyAlignment="1">
      <alignment/>
    </xf>
    <xf numFmtId="38" fontId="0" fillId="0" borderId="0" xfId="49" applyFont="1" applyAlignment="1">
      <alignment/>
    </xf>
    <xf numFmtId="38" fontId="0" fillId="0" borderId="10" xfId="49" applyFont="1" applyBorder="1" applyAlignment="1">
      <alignment horizontal="center" vertical="center"/>
    </xf>
    <xf numFmtId="38" fontId="0" fillId="0" borderId="10" xfId="49" applyFont="1" applyBorder="1" applyAlignment="1">
      <alignment horizontal="center" vertical="center"/>
    </xf>
    <xf numFmtId="38" fontId="0" fillId="0" borderId="0" xfId="49" applyFont="1" applyAlignment="1">
      <alignment horizontal="center"/>
    </xf>
    <xf numFmtId="0" fontId="0" fillId="0" borderId="0" xfId="0" applyAlignment="1">
      <alignment horizontal="center"/>
    </xf>
    <xf numFmtId="38" fontId="0" fillId="0" borderId="0" xfId="49" applyFont="1" applyAlignment="1">
      <alignment horizontal="center"/>
    </xf>
    <xf numFmtId="38" fontId="5" fillId="0" borderId="0" xfId="49" applyFont="1" applyAlignment="1">
      <alignment/>
    </xf>
    <xf numFmtId="38" fontId="0" fillId="0" borderId="0" xfId="49" applyFont="1" applyBorder="1" applyAlignment="1">
      <alignment horizontal="center" vertical="center"/>
    </xf>
    <xf numFmtId="38" fontId="2" fillId="0" borderId="0" xfId="49" applyFont="1" applyBorder="1" applyAlignment="1">
      <alignment horizontal="center" vertical="center"/>
    </xf>
    <xf numFmtId="38" fontId="0" fillId="0" borderId="0" xfId="0" applyNumberFormat="1" applyBorder="1" applyAlignment="1">
      <alignment horizontal="center" vertical="center"/>
    </xf>
    <xf numFmtId="0" fontId="0" fillId="0" borderId="0" xfId="0" applyBorder="1" applyAlignment="1">
      <alignment horizontal="center" vertical="center"/>
    </xf>
    <xf numFmtId="38" fontId="0" fillId="0" borderId="0" xfId="49" applyFont="1" applyBorder="1" applyAlignment="1">
      <alignment horizontal="center" vertical="center"/>
    </xf>
    <xf numFmtId="49" fontId="0" fillId="0" borderId="11" xfId="0" applyNumberFormat="1" applyBorder="1" applyAlignment="1">
      <alignment/>
    </xf>
    <xf numFmtId="38" fontId="0" fillId="0" borderId="11" xfId="49" applyFont="1" applyBorder="1" applyAlignment="1">
      <alignment horizontal="center"/>
    </xf>
    <xf numFmtId="0" fontId="0" fillId="0" borderId="11" xfId="0" applyBorder="1" applyAlignment="1">
      <alignment horizontal="center"/>
    </xf>
    <xf numFmtId="0" fontId="0" fillId="0" borderId="11" xfId="0" applyBorder="1" applyAlignment="1">
      <alignment/>
    </xf>
    <xf numFmtId="38" fontId="0" fillId="0" borderId="11" xfId="49" applyFont="1" applyBorder="1" applyAlignment="1">
      <alignment/>
    </xf>
    <xf numFmtId="38" fontId="0" fillId="0" borderId="11" xfId="49" applyNumberFormat="1" applyFont="1" applyBorder="1" applyAlignment="1">
      <alignment horizontal="center"/>
    </xf>
    <xf numFmtId="38" fontId="2" fillId="33" borderId="10" xfId="49" applyFont="1" applyFill="1" applyBorder="1" applyAlignment="1">
      <alignment horizontal="center" vertical="center"/>
    </xf>
    <xf numFmtId="38" fontId="0" fillId="0" borderId="11" xfId="49" applyFont="1" applyBorder="1" applyAlignment="1">
      <alignment horizontal="center"/>
    </xf>
    <xf numFmtId="38" fontId="0" fillId="0" borderId="11" xfId="49" applyFont="1" applyBorder="1" applyAlignment="1">
      <alignment/>
    </xf>
    <xf numFmtId="38" fontId="0" fillId="0" borderId="11" xfId="49" applyNumberFormat="1" applyFont="1" applyBorder="1" applyAlignment="1">
      <alignment horizontal="center"/>
    </xf>
    <xf numFmtId="38" fontId="0" fillId="0" borderId="0" xfId="51" applyFont="1" applyAlignment="1">
      <alignment/>
    </xf>
    <xf numFmtId="38" fontId="0" fillId="0" borderId="0" xfId="51" applyFont="1" applyAlignment="1">
      <alignment horizontal="center"/>
    </xf>
    <xf numFmtId="38" fontId="0" fillId="0" borderId="10" xfId="51" applyFont="1" applyBorder="1" applyAlignment="1">
      <alignment horizontal="center" vertical="center"/>
    </xf>
    <xf numFmtId="38" fontId="2" fillId="33" borderId="10" xfId="51" applyFont="1" applyFill="1" applyBorder="1" applyAlignment="1">
      <alignment horizontal="center" vertical="center"/>
    </xf>
    <xf numFmtId="38" fontId="0" fillId="0" borderId="0" xfId="51" applyFont="1" applyBorder="1" applyAlignment="1">
      <alignment horizontal="center" vertical="center"/>
    </xf>
    <xf numFmtId="38" fontId="0" fillId="0" borderId="0" xfId="51" applyFont="1" applyBorder="1" applyAlignment="1">
      <alignment horizontal="center" vertical="center"/>
    </xf>
    <xf numFmtId="38" fontId="2" fillId="0" borderId="0" xfId="51" applyFont="1" applyBorder="1" applyAlignment="1">
      <alignment horizontal="center" vertical="center"/>
    </xf>
    <xf numFmtId="38" fontId="0" fillId="0" borderId="11" xfId="51" applyFont="1" applyBorder="1" applyAlignment="1">
      <alignment horizontal="center"/>
    </xf>
    <xf numFmtId="38" fontId="0" fillId="0" borderId="11" xfId="51" applyFont="1" applyBorder="1" applyAlignment="1">
      <alignment/>
    </xf>
    <xf numFmtId="38" fontId="0" fillId="0" borderId="11" xfId="51" applyNumberFormat="1" applyFont="1" applyBorder="1" applyAlignment="1">
      <alignment horizontal="center"/>
    </xf>
    <xf numFmtId="38" fontId="0" fillId="0" borderId="0" xfId="51" applyFont="1" applyAlignment="1">
      <alignment/>
    </xf>
    <xf numFmtId="38" fontId="0" fillId="0" borderId="0" xfId="51" applyFont="1" applyAlignment="1">
      <alignment horizontal="center"/>
    </xf>
    <xf numFmtId="38" fontId="0" fillId="0" borderId="10" xfId="51" applyFont="1" applyBorder="1" applyAlignment="1">
      <alignment horizontal="center" vertical="center"/>
    </xf>
    <xf numFmtId="38" fontId="0" fillId="0" borderId="11" xfId="51" applyFont="1" applyBorder="1" applyAlignment="1">
      <alignment horizontal="center"/>
    </xf>
    <xf numFmtId="38" fontId="0" fillId="0" borderId="11" xfId="51" applyFont="1" applyBorder="1" applyAlignment="1">
      <alignment/>
    </xf>
    <xf numFmtId="38" fontId="0" fillId="0" borderId="11" xfId="51" applyNumberFormat="1" applyFont="1" applyBorder="1" applyAlignment="1">
      <alignment horizontal="center"/>
    </xf>
    <xf numFmtId="38" fontId="5" fillId="0" borderId="0" xfId="51" applyFont="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xf>
    <xf numFmtId="0" fontId="5" fillId="0" borderId="0" xfId="0" applyFont="1" applyAlignment="1">
      <alignment horizontal="left"/>
    </xf>
    <xf numFmtId="0" fontId="5" fillId="34" borderId="12"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protection locked="0"/>
    </xf>
    <xf numFmtId="0" fontId="5" fillId="0" borderId="0" xfId="0" applyFont="1" applyAlignment="1">
      <alignment horizontal="center"/>
    </xf>
    <xf numFmtId="0" fontId="5" fillId="0" borderId="0" xfId="0" applyFont="1" applyFill="1" applyBorder="1" applyAlignment="1" applyProtection="1">
      <alignment horizontal="center"/>
      <protection locked="0"/>
    </xf>
    <xf numFmtId="0" fontId="5" fillId="0" borderId="0" xfId="0" applyFont="1" applyAlignment="1">
      <alignment horizontal="right"/>
    </xf>
    <xf numFmtId="0" fontId="5" fillId="0" borderId="14"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38" fontId="5" fillId="0" borderId="0" xfId="49" applyFont="1" applyAlignment="1">
      <alignment horizontal="center"/>
    </xf>
    <xf numFmtId="0" fontId="5" fillId="0" borderId="21" xfId="0" applyFont="1" applyBorder="1" applyAlignment="1">
      <alignment horizontal="center"/>
    </xf>
    <xf numFmtId="0" fontId="5" fillId="0" borderId="0" xfId="0" applyFont="1" applyAlignment="1">
      <alignment/>
    </xf>
    <xf numFmtId="38" fontId="5" fillId="0" borderId="10" xfId="49" applyFont="1" applyBorder="1" applyAlignment="1">
      <alignment horizontal="center" vertical="center"/>
    </xf>
    <xf numFmtId="38" fontId="11" fillId="0" borderId="10" xfId="49" applyFont="1" applyFill="1" applyBorder="1" applyAlignment="1">
      <alignment horizontal="center" vertical="center"/>
    </xf>
    <xf numFmtId="38" fontId="5" fillId="0" borderId="22" xfId="0" applyNumberFormat="1" applyFont="1" applyBorder="1" applyAlignment="1">
      <alignment horizontal="center" vertical="center"/>
    </xf>
    <xf numFmtId="38" fontId="5" fillId="0" borderId="10" xfId="0" applyNumberFormat="1" applyFont="1" applyBorder="1" applyAlignment="1">
      <alignment vertical="center"/>
    </xf>
    <xf numFmtId="38" fontId="5" fillId="0" borderId="0" xfId="49" applyFont="1" applyBorder="1" applyAlignment="1">
      <alignment horizontal="center" vertical="center"/>
    </xf>
    <xf numFmtId="38" fontId="11" fillId="0" borderId="10" xfId="49"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3" fillId="0" borderId="0" xfId="0" applyFont="1" applyAlignment="1">
      <alignment/>
    </xf>
    <xf numFmtId="0" fontId="12" fillId="0" borderId="0" xfId="0" applyFont="1" applyAlignment="1">
      <alignment/>
    </xf>
    <xf numFmtId="0" fontId="0" fillId="0" borderId="0" xfId="0" applyAlignment="1">
      <alignment vertical="center"/>
    </xf>
    <xf numFmtId="38" fontId="12" fillId="0" borderId="25" xfId="49" applyFont="1" applyBorder="1" applyAlignment="1">
      <alignment horizontal="right" vertical="center" shrinkToFit="1"/>
    </xf>
    <xf numFmtId="179" fontId="5" fillId="0" borderId="26" xfId="49" applyNumberFormat="1" applyFont="1" applyBorder="1" applyAlignment="1">
      <alignment horizontal="right" vertical="center" shrinkToFit="1"/>
    </xf>
    <xf numFmtId="38" fontId="12" fillId="0" borderId="27" xfId="49" applyFont="1" applyBorder="1" applyAlignment="1">
      <alignment horizontal="right" vertical="center" shrinkToFit="1"/>
    </xf>
    <xf numFmtId="179" fontId="5" fillId="0" borderId="28" xfId="49" applyNumberFormat="1" applyFont="1" applyBorder="1" applyAlignment="1">
      <alignment horizontal="right" vertical="center" shrinkToFit="1"/>
    </xf>
    <xf numFmtId="38" fontId="12" fillId="0" borderId="29" xfId="0" applyNumberFormat="1" applyFont="1" applyBorder="1" applyAlignment="1">
      <alignment horizontal="right" shrinkToFit="1"/>
    </xf>
    <xf numFmtId="38" fontId="12" fillId="0" borderId="30" xfId="0" applyNumberFormat="1" applyFont="1" applyBorder="1" applyAlignment="1">
      <alignment horizontal="right" shrinkToFit="1"/>
    </xf>
    <xf numFmtId="179" fontId="5" fillId="0" borderId="31" xfId="0" applyNumberFormat="1" applyFont="1" applyBorder="1" applyAlignment="1">
      <alignment horizontal="right" shrinkToFit="1"/>
    </xf>
    <xf numFmtId="179" fontId="5" fillId="0" borderId="32" xfId="0" applyNumberFormat="1" applyFont="1" applyBorder="1" applyAlignment="1">
      <alignment horizontal="right" shrinkToFit="1"/>
    </xf>
    <xf numFmtId="179" fontId="5" fillId="0" borderId="33" xfId="49" applyNumberFormat="1" applyFont="1" applyBorder="1" applyAlignment="1">
      <alignment horizontal="right" vertical="center" shrinkToFit="1"/>
    </xf>
    <xf numFmtId="38" fontId="12" fillId="0" borderId="29" xfId="49" applyFont="1" applyBorder="1" applyAlignment="1">
      <alignment horizontal="right" vertical="center" shrinkToFit="1"/>
    </xf>
    <xf numFmtId="38" fontId="12" fillId="0" borderId="30" xfId="49" applyFont="1" applyBorder="1" applyAlignment="1">
      <alignment horizontal="right" vertical="center" shrinkToFit="1"/>
    </xf>
    <xf numFmtId="179" fontId="5" fillId="0" borderId="34" xfId="49" applyNumberFormat="1" applyFont="1" applyBorder="1" applyAlignment="1">
      <alignment horizontal="right" vertical="center" shrinkToFit="1"/>
    </xf>
    <xf numFmtId="179" fontId="5" fillId="0" borderId="35" xfId="49" applyNumberFormat="1" applyFont="1" applyBorder="1" applyAlignment="1">
      <alignment horizontal="right" vertical="center" shrinkToFit="1"/>
    </xf>
    <xf numFmtId="38" fontId="12" fillId="0" borderId="36" xfId="49" applyFont="1" applyBorder="1" applyAlignment="1">
      <alignment horizontal="right" vertical="center" shrinkToFit="1"/>
    </xf>
    <xf numFmtId="179" fontId="5" fillId="0" borderId="37" xfId="49" applyNumberFormat="1" applyFont="1" applyBorder="1" applyAlignment="1">
      <alignment horizontal="right" vertical="center" shrinkToFit="1"/>
    </xf>
    <xf numFmtId="179" fontId="5" fillId="0" borderId="38" xfId="49" applyNumberFormat="1" applyFont="1" applyBorder="1" applyAlignment="1">
      <alignment horizontal="right" vertical="center" shrinkToFit="1"/>
    </xf>
    <xf numFmtId="38" fontId="12" fillId="0" borderId="39" xfId="49" applyNumberFormat="1" applyFont="1" applyBorder="1" applyAlignment="1">
      <alignment horizontal="right" vertical="center" shrinkToFit="1"/>
    </xf>
    <xf numFmtId="0" fontId="12" fillId="0" borderId="0" xfId="0" applyFont="1" applyAlignment="1">
      <alignment horizontal="left"/>
    </xf>
    <xf numFmtId="0" fontId="12" fillId="0" borderId="23" xfId="0" applyFont="1" applyBorder="1" applyAlignment="1">
      <alignment vertical="center"/>
    </xf>
    <xf numFmtId="0" fontId="0" fillId="0" borderId="0" xfId="0" applyAlignment="1">
      <alignment vertical="center"/>
    </xf>
    <xf numFmtId="0" fontId="14" fillId="11" borderId="40" xfId="0" applyFont="1" applyFill="1" applyBorder="1" applyAlignment="1">
      <alignment horizontal="center" vertical="center"/>
    </xf>
    <xf numFmtId="0" fontId="0" fillId="11" borderId="41" xfId="0" applyFill="1" applyBorder="1" applyAlignment="1">
      <alignment horizontal="center" vertical="center"/>
    </xf>
    <xf numFmtId="0" fontId="0" fillId="11" borderId="42" xfId="0" applyFill="1" applyBorder="1" applyAlignment="1">
      <alignment horizontal="center" vertical="center"/>
    </xf>
    <xf numFmtId="38" fontId="0" fillId="0" borderId="43" xfId="0" applyNumberFormat="1" applyBorder="1" applyAlignment="1">
      <alignment horizontal="center" vertical="center"/>
    </xf>
    <xf numFmtId="38" fontId="0" fillId="0" borderId="22" xfId="0" applyNumberFormat="1" applyBorder="1" applyAlignment="1">
      <alignment horizontal="center" vertical="center"/>
    </xf>
    <xf numFmtId="0" fontId="0" fillId="0" borderId="44" xfId="0" applyBorder="1" applyAlignment="1">
      <alignment horizontal="center" vertical="center"/>
    </xf>
    <xf numFmtId="0" fontId="0" fillId="0" borderId="0" xfId="0"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238125</xdr:rowOff>
    </xdr:from>
    <xdr:to>
      <xdr:col>5</xdr:col>
      <xdr:colOff>304800</xdr:colOff>
      <xdr:row>20</xdr:row>
      <xdr:rowOff>200025</xdr:rowOff>
    </xdr:to>
    <xdr:pic>
      <xdr:nvPicPr>
        <xdr:cNvPr id="1" name="図 4"/>
        <xdr:cNvPicPr preferRelativeResize="1">
          <a:picLocks noChangeAspect="1"/>
        </xdr:cNvPicPr>
      </xdr:nvPicPr>
      <xdr:blipFill>
        <a:blip r:embed="rId1"/>
        <a:stretch>
          <a:fillRect/>
        </a:stretch>
      </xdr:blipFill>
      <xdr:spPr>
        <a:xfrm>
          <a:off x="257175" y="2257425"/>
          <a:ext cx="4400550" cy="2686050"/>
        </a:xfrm>
        <a:prstGeom prst="rect">
          <a:avLst/>
        </a:prstGeom>
        <a:noFill/>
        <a:ln w="9525" cmpd="sng">
          <a:noFill/>
        </a:ln>
      </xdr:spPr>
    </xdr:pic>
    <xdr:clientData/>
  </xdr:twoCellAnchor>
  <xdr:twoCellAnchor editAs="oneCell">
    <xdr:from>
      <xdr:col>3</xdr:col>
      <xdr:colOff>1066800</xdr:colOff>
      <xdr:row>13</xdr:row>
      <xdr:rowOff>95250</xdr:rowOff>
    </xdr:from>
    <xdr:to>
      <xdr:col>5</xdr:col>
      <xdr:colOff>295275</xdr:colOff>
      <xdr:row>14</xdr:row>
      <xdr:rowOff>57150</xdr:rowOff>
    </xdr:to>
    <xdr:pic>
      <xdr:nvPicPr>
        <xdr:cNvPr id="2" name="図 9"/>
        <xdr:cNvPicPr preferRelativeResize="1">
          <a:picLocks noChangeAspect="1"/>
        </xdr:cNvPicPr>
      </xdr:nvPicPr>
      <xdr:blipFill>
        <a:blip r:embed="rId2"/>
        <a:stretch>
          <a:fillRect/>
        </a:stretch>
      </xdr:blipFill>
      <xdr:spPr>
        <a:xfrm>
          <a:off x="2943225" y="3105150"/>
          <a:ext cx="1704975" cy="209550"/>
        </a:xfrm>
        <a:prstGeom prst="rect">
          <a:avLst/>
        </a:prstGeom>
        <a:noFill/>
        <a:ln w="25400" cmpd="sng">
          <a:solidFill>
            <a:srgbClr val="FF0000"/>
          </a:solidFill>
          <a:headEnd type="none"/>
          <a:tailEnd type="none"/>
        </a:ln>
      </xdr:spPr>
    </xdr:pic>
    <xdr:clientData/>
  </xdr:twoCellAnchor>
  <xdr:twoCellAnchor editAs="oneCell">
    <xdr:from>
      <xdr:col>4</xdr:col>
      <xdr:colOff>981075</xdr:colOff>
      <xdr:row>13</xdr:row>
      <xdr:rowOff>57150</xdr:rowOff>
    </xdr:from>
    <xdr:to>
      <xdr:col>5</xdr:col>
      <xdr:colOff>95250</xdr:colOff>
      <xdr:row>14</xdr:row>
      <xdr:rowOff>28575</xdr:rowOff>
    </xdr:to>
    <xdr:pic>
      <xdr:nvPicPr>
        <xdr:cNvPr id="3" name="図 10"/>
        <xdr:cNvPicPr preferRelativeResize="1">
          <a:picLocks noChangeAspect="1"/>
        </xdr:cNvPicPr>
      </xdr:nvPicPr>
      <xdr:blipFill>
        <a:blip r:embed="rId3"/>
        <a:stretch>
          <a:fillRect/>
        </a:stretch>
      </xdr:blipFill>
      <xdr:spPr>
        <a:xfrm>
          <a:off x="4095750" y="3067050"/>
          <a:ext cx="352425" cy="219075"/>
        </a:xfrm>
        <a:prstGeom prst="rect">
          <a:avLst/>
        </a:prstGeom>
        <a:noFill/>
        <a:ln w="9525" cmpd="sng">
          <a:noFill/>
        </a:ln>
      </xdr:spPr>
    </xdr:pic>
    <xdr:clientData/>
  </xdr:twoCellAnchor>
  <xdr:twoCellAnchor editAs="oneCell">
    <xdr:from>
      <xdr:col>5</xdr:col>
      <xdr:colOff>1219200</xdr:colOff>
      <xdr:row>10</xdr:row>
      <xdr:rowOff>228600</xdr:rowOff>
    </xdr:from>
    <xdr:to>
      <xdr:col>7</xdr:col>
      <xdr:colOff>0</xdr:colOff>
      <xdr:row>12</xdr:row>
      <xdr:rowOff>19050</xdr:rowOff>
    </xdr:to>
    <xdr:pic>
      <xdr:nvPicPr>
        <xdr:cNvPr id="4" name="図 13"/>
        <xdr:cNvPicPr preferRelativeResize="1">
          <a:picLocks noChangeAspect="1"/>
        </xdr:cNvPicPr>
      </xdr:nvPicPr>
      <xdr:blipFill>
        <a:blip r:embed="rId2"/>
        <a:stretch>
          <a:fillRect/>
        </a:stretch>
      </xdr:blipFill>
      <xdr:spPr>
        <a:xfrm>
          <a:off x="5572125" y="2495550"/>
          <a:ext cx="1257300" cy="285750"/>
        </a:xfrm>
        <a:prstGeom prst="rect">
          <a:avLst/>
        </a:prstGeom>
        <a:noFill/>
        <a:ln w="12700" cmpd="sng">
          <a:solidFill>
            <a:srgbClr val="FF0000"/>
          </a:solidFill>
          <a:headEnd type="none"/>
          <a:tailEnd type="none"/>
        </a:ln>
      </xdr:spPr>
    </xdr:pic>
    <xdr:clientData/>
  </xdr:twoCellAnchor>
  <xdr:twoCellAnchor>
    <xdr:from>
      <xdr:col>1</xdr:col>
      <xdr:colOff>38100</xdr:colOff>
      <xdr:row>18</xdr:row>
      <xdr:rowOff>19050</xdr:rowOff>
    </xdr:from>
    <xdr:to>
      <xdr:col>3</xdr:col>
      <xdr:colOff>523875</xdr:colOff>
      <xdr:row>19</xdr:row>
      <xdr:rowOff>57150</xdr:rowOff>
    </xdr:to>
    <xdr:sp>
      <xdr:nvSpPr>
        <xdr:cNvPr id="5" name="正方形/長方形 14"/>
        <xdr:cNvSpPr>
          <a:spLocks/>
        </xdr:cNvSpPr>
      </xdr:nvSpPr>
      <xdr:spPr>
        <a:xfrm>
          <a:off x="295275" y="4267200"/>
          <a:ext cx="2105025" cy="285750"/>
        </a:xfrm>
        <a:prstGeom prst="rect">
          <a:avLst/>
        </a:prstGeom>
        <a:noFill/>
        <a:ln w="3175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xdr:col>
      <xdr:colOff>9525</xdr:colOff>
      <xdr:row>12</xdr:row>
      <xdr:rowOff>47625</xdr:rowOff>
    </xdr:from>
    <xdr:to>
      <xdr:col>6</xdr:col>
      <xdr:colOff>1228725</xdr:colOff>
      <xdr:row>13</xdr:row>
      <xdr:rowOff>19050</xdr:rowOff>
    </xdr:to>
    <xdr:pic>
      <xdr:nvPicPr>
        <xdr:cNvPr id="6" name="図 17"/>
        <xdr:cNvPicPr preferRelativeResize="1">
          <a:picLocks noChangeAspect="1"/>
        </xdr:cNvPicPr>
      </xdr:nvPicPr>
      <xdr:blipFill>
        <a:blip r:embed="rId4"/>
        <a:stretch>
          <a:fillRect/>
        </a:stretch>
      </xdr:blipFill>
      <xdr:spPr>
        <a:xfrm>
          <a:off x="5600700" y="2809875"/>
          <a:ext cx="1219200" cy="219075"/>
        </a:xfrm>
        <a:prstGeom prst="rect">
          <a:avLst/>
        </a:prstGeom>
        <a:noFill/>
        <a:ln w="25400" cmpd="sng">
          <a:solidFill>
            <a:srgbClr val="0070C0"/>
          </a:solidFill>
          <a:headEnd type="none"/>
          <a:tailEnd type="none"/>
        </a:ln>
      </xdr:spPr>
    </xdr:pic>
    <xdr:clientData/>
  </xdr:twoCellAnchor>
  <xdr:twoCellAnchor>
    <xdr:from>
      <xdr:col>3</xdr:col>
      <xdr:colOff>533400</xdr:colOff>
      <xdr:row>18</xdr:row>
      <xdr:rowOff>209550</xdr:rowOff>
    </xdr:from>
    <xdr:to>
      <xdr:col>5</xdr:col>
      <xdr:colOff>1028700</xdr:colOff>
      <xdr:row>18</xdr:row>
      <xdr:rowOff>209550</xdr:rowOff>
    </xdr:to>
    <xdr:sp>
      <xdr:nvSpPr>
        <xdr:cNvPr id="7" name="直線コネクタ 28"/>
        <xdr:cNvSpPr>
          <a:spLocks/>
        </xdr:cNvSpPr>
      </xdr:nvSpPr>
      <xdr:spPr>
        <a:xfrm>
          <a:off x="2409825" y="4457700"/>
          <a:ext cx="2971800" cy="0"/>
        </a:xfrm>
        <a:prstGeom prst="line">
          <a:avLst/>
        </a:prstGeom>
        <a:noFill/>
        <a:ln w="34925" cmpd="sng">
          <a:solidFill>
            <a:srgbClr val="5B9BD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1019175</xdr:colOff>
      <xdr:row>12</xdr:row>
      <xdr:rowOff>200025</xdr:rowOff>
    </xdr:from>
    <xdr:to>
      <xdr:col>5</xdr:col>
      <xdr:colOff>1028700</xdr:colOff>
      <xdr:row>18</xdr:row>
      <xdr:rowOff>228600</xdr:rowOff>
    </xdr:to>
    <xdr:sp>
      <xdr:nvSpPr>
        <xdr:cNvPr id="8" name="直線コネクタ 10239"/>
        <xdr:cNvSpPr>
          <a:spLocks/>
        </xdr:cNvSpPr>
      </xdr:nvSpPr>
      <xdr:spPr>
        <a:xfrm flipH="1">
          <a:off x="5372100" y="2962275"/>
          <a:ext cx="9525" cy="1514475"/>
        </a:xfrm>
        <a:prstGeom prst="line">
          <a:avLst/>
        </a:prstGeom>
        <a:noFill/>
        <a:ln w="34925" cmpd="sng">
          <a:solidFill>
            <a:srgbClr val="5B9BD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1019175</xdr:colOff>
      <xdr:row>12</xdr:row>
      <xdr:rowOff>190500</xdr:rowOff>
    </xdr:from>
    <xdr:to>
      <xdr:col>6</xdr:col>
      <xdr:colOff>38100</xdr:colOff>
      <xdr:row>12</xdr:row>
      <xdr:rowOff>190500</xdr:rowOff>
    </xdr:to>
    <xdr:sp>
      <xdr:nvSpPr>
        <xdr:cNvPr id="9" name="直線矢印コネクタ 10244"/>
        <xdr:cNvSpPr>
          <a:spLocks/>
        </xdr:cNvSpPr>
      </xdr:nvSpPr>
      <xdr:spPr>
        <a:xfrm>
          <a:off x="5372100" y="2952750"/>
          <a:ext cx="257175" cy="0"/>
        </a:xfrm>
        <a:prstGeom prst="straightConnector1">
          <a:avLst/>
        </a:prstGeom>
        <a:noFill/>
        <a:ln w="34925"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13</xdr:row>
      <xdr:rowOff>190500</xdr:rowOff>
    </xdr:from>
    <xdr:to>
      <xdr:col>5</xdr:col>
      <xdr:colOff>847725</xdr:colOff>
      <xdr:row>13</xdr:row>
      <xdr:rowOff>200025</xdr:rowOff>
    </xdr:to>
    <xdr:sp>
      <xdr:nvSpPr>
        <xdr:cNvPr id="10" name="直線コネクタ 10253"/>
        <xdr:cNvSpPr>
          <a:spLocks/>
        </xdr:cNvSpPr>
      </xdr:nvSpPr>
      <xdr:spPr>
        <a:xfrm flipV="1">
          <a:off x="4619625" y="3200400"/>
          <a:ext cx="581025" cy="9525"/>
        </a:xfrm>
        <a:prstGeom prst="line">
          <a:avLst/>
        </a:prstGeom>
        <a:noFill/>
        <a:ln w="349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11</xdr:row>
      <xdr:rowOff>95250</xdr:rowOff>
    </xdr:from>
    <xdr:to>
      <xdr:col>5</xdr:col>
      <xdr:colOff>838200</xdr:colOff>
      <xdr:row>13</xdr:row>
      <xdr:rowOff>190500</xdr:rowOff>
    </xdr:to>
    <xdr:sp>
      <xdr:nvSpPr>
        <xdr:cNvPr id="11" name="直線コネクタ 10258"/>
        <xdr:cNvSpPr>
          <a:spLocks/>
        </xdr:cNvSpPr>
      </xdr:nvSpPr>
      <xdr:spPr>
        <a:xfrm>
          <a:off x="5191125" y="2609850"/>
          <a:ext cx="0" cy="590550"/>
        </a:xfrm>
        <a:prstGeom prst="line">
          <a:avLst/>
        </a:prstGeom>
        <a:noFill/>
        <a:ln w="349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847725</xdr:colOff>
      <xdr:row>11</xdr:row>
      <xdr:rowOff>95250</xdr:rowOff>
    </xdr:from>
    <xdr:to>
      <xdr:col>6</xdr:col>
      <xdr:colOff>9525</xdr:colOff>
      <xdr:row>11</xdr:row>
      <xdr:rowOff>104775</xdr:rowOff>
    </xdr:to>
    <xdr:sp>
      <xdr:nvSpPr>
        <xdr:cNvPr id="12" name="直線矢印コネクタ 10261"/>
        <xdr:cNvSpPr>
          <a:spLocks/>
        </xdr:cNvSpPr>
      </xdr:nvSpPr>
      <xdr:spPr>
        <a:xfrm flipV="1">
          <a:off x="5200650" y="2609850"/>
          <a:ext cx="400050" cy="9525"/>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B1:N52"/>
  <sheetViews>
    <sheetView showGridLines="0" tabSelected="1" zoomScale="90" zoomScaleNormal="90" zoomScalePageLayoutView="0" workbookViewId="0" topLeftCell="A1">
      <selection activeCell="I58" sqref="I58"/>
    </sheetView>
  </sheetViews>
  <sheetFormatPr defaultColWidth="9.00390625" defaultRowHeight="13.5"/>
  <cols>
    <col min="1" max="1" width="3.375" style="43" customWidth="1"/>
    <col min="2" max="2" width="3.625" style="43" customWidth="1"/>
    <col min="3" max="3" width="17.625" style="43" customWidth="1"/>
    <col min="4" max="9" width="16.25390625" style="43" customWidth="1"/>
    <col min="10" max="10" width="16.625" style="43" customWidth="1"/>
    <col min="11" max="11" width="13.125" style="43" customWidth="1"/>
    <col min="12" max="12" width="15.125" style="43" customWidth="1"/>
    <col min="13" max="15" width="9.00390625" style="43" customWidth="1"/>
    <col min="16" max="16" width="12.50390625" style="43" customWidth="1"/>
    <col min="17" max="16384" width="9.00390625" style="43" customWidth="1"/>
  </cols>
  <sheetData>
    <row r="1" spans="2:4" ht="14.25">
      <c r="B1" s="42"/>
      <c r="C1" s="42"/>
      <c r="D1" s="42"/>
    </row>
    <row r="2" spans="2:4" ht="17.25">
      <c r="B2" s="76" t="s">
        <v>62</v>
      </c>
      <c r="C2" s="42"/>
      <c r="D2" s="42"/>
    </row>
    <row r="3" spans="2:4" ht="14.25">
      <c r="B3" s="42"/>
      <c r="C3" s="42"/>
      <c r="D3" s="42"/>
    </row>
    <row r="4" ht="18.75" customHeight="1" thickBot="1">
      <c r="B4" s="44" t="s">
        <v>68</v>
      </c>
    </row>
    <row r="5" spans="2:10" ht="18.75" customHeight="1" thickBot="1" thickTop="1">
      <c r="B5" s="44" t="s">
        <v>43</v>
      </c>
      <c r="H5" s="99" t="s">
        <v>61</v>
      </c>
      <c r="I5" s="100"/>
      <c r="J5" s="101"/>
    </row>
    <row r="6" ht="18.75" customHeight="1" thickTop="1">
      <c r="B6" s="44" t="s">
        <v>69</v>
      </c>
    </row>
    <row r="7" ht="18.75" customHeight="1">
      <c r="B7" s="44" t="s">
        <v>67</v>
      </c>
    </row>
    <row r="8" ht="18.75" customHeight="1">
      <c r="B8" s="44"/>
    </row>
    <row r="9" s="47" customFormat="1" ht="19.5" customHeight="1">
      <c r="B9" s="44" t="s">
        <v>59</v>
      </c>
    </row>
    <row r="10" s="47" customFormat="1" ht="19.5" customHeight="1">
      <c r="B10" s="46"/>
    </row>
    <row r="11" spans="2:8" ht="19.5" customHeight="1">
      <c r="B11" s="45"/>
      <c r="C11" s="45"/>
      <c r="D11" s="45"/>
      <c r="E11" s="45"/>
      <c r="F11" s="45"/>
      <c r="G11" s="96" t="s">
        <v>57</v>
      </c>
      <c r="H11" s="96"/>
    </row>
    <row r="12" spans="7:11" ht="19.5" customHeight="1">
      <c r="G12" s="74" t="s">
        <v>40</v>
      </c>
      <c r="H12" s="49"/>
      <c r="I12" s="97" t="s">
        <v>60</v>
      </c>
      <c r="J12" s="98"/>
      <c r="K12" s="78"/>
    </row>
    <row r="13" spans="2:11" ht="19.5" customHeight="1">
      <c r="B13" s="48"/>
      <c r="C13" s="48"/>
      <c r="D13" s="48"/>
      <c r="E13" s="48"/>
      <c r="F13" s="48"/>
      <c r="G13" s="75" t="s">
        <v>41</v>
      </c>
      <c r="H13" s="50"/>
      <c r="I13" s="97" t="s">
        <v>42</v>
      </c>
      <c r="J13" s="98"/>
      <c r="K13" s="78"/>
    </row>
    <row r="14" spans="2:8" ht="19.5" customHeight="1">
      <c r="B14" s="48"/>
      <c r="C14" s="48"/>
      <c r="D14" s="48"/>
      <c r="E14" s="48"/>
      <c r="F14" s="48"/>
      <c r="G14" s="51"/>
      <c r="H14" s="52"/>
    </row>
    <row r="15" spans="7:10" ht="19.5" customHeight="1">
      <c r="G15" s="77" t="s">
        <v>63</v>
      </c>
      <c r="J15" s="53" t="s">
        <v>58</v>
      </c>
    </row>
    <row r="16" spans="7:10" ht="19.5" customHeight="1">
      <c r="G16" s="54"/>
      <c r="H16" s="55" t="s">
        <v>64</v>
      </c>
      <c r="I16" s="56" t="s">
        <v>65</v>
      </c>
      <c r="J16" s="57" t="s">
        <v>56</v>
      </c>
    </row>
    <row r="17" spans="2:10" ht="19.5" customHeight="1">
      <c r="B17" s="58"/>
      <c r="C17" s="58"/>
      <c r="D17" s="58"/>
      <c r="E17" s="58"/>
      <c r="F17" s="58"/>
      <c r="G17" s="72" t="s">
        <v>16</v>
      </c>
      <c r="H17" s="88">
        <f>IF($H$12=13,D26,IF($H$12=20,D29,IF($H$12=25,D32,IF($H$12=40,D35,IF($H$12=50,D38,IF($H$12=75,D41,IF($H$12=100,D44,IF($H$12=150,D47,D50))))))))</f>
      </c>
      <c r="I17" s="89">
        <f>IF($H$12=13,J26,IF($H$12=20,J29,IF($H$12=25,J32,IF($H$12=40,J35,IF($H$12=50,J38,IF($H$12=75,J41,IF($H$12=100,J44,IF($H$12=150,J47,J50))))))))</f>
      </c>
      <c r="J17" s="79">
        <f aca="true" t="shared" si="0" ref="J17:J22">I17-H17</f>
        <v>0</v>
      </c>
    </row>
    <row r="18" spans="2:11" ht="19.5" customHeight="1">
      <c r="B18" s="58"/>
      <c r="C18" s="58"/>
      <c r="D18" s="58"/>
      <c r="E18" s="58"/>
      <c r="F18" s="58"/>
      <c r="G18" s="59" t="s">
        <v>52</v>
      </c>
      <c r="H18" s="90">
        <f>IF($H$12=13,D27,IF($H$12=20,D30,IF($H$12=25,D33,IF($H$12=40,D36,IF($H$12=50,D39,IF($H$12=75,D42,IF($H$12=100,D45,IF($H$12=150,D48,D51))))))))</f>
      </c>
      <c r="I18" s="91">
        <f>IF($H$12=13,J27,IF($H$12=20,J30,IF($H$12=25,J33,IF($H$12=40,J36,IF($H$12=50,J39,IF($H$12=75,J42,IF($H$12=100,J45,IF($H$12=150,J48,J51))))))))</f>
      </c>
      <c r="J18" s="80">
        <f t="shared" si="0"/>
        <v>0</v>
      </c>
      <c r="K18" s="60"/>
    </row>
    <row r="19" spans="2:11" ht="19.5" customHeight="1">
      <c r="B19" s="58"/>
      <c r="C19" s="58"/>
      <c r="D19" s="58"/>
      <c r="E19" s="58"/>
      <c r="F19" s="58"/>
      <c r="G19" s="73" t="s">
        <v>17</v>
      </c>
      <c r="H19" s="92">
        <f>E26</f>
      </c>
      <c r="I19" s="95">
        <f>K26</f>
      </c>
      <c r="J19" s="81">
        <f t="shared" si="0"/>
        <v>0</v>
      </c>
      <c r="K19" s="60"/>
    </row>
    <row r="20" spans="2:11" ht="19.5" customHeight="1" thickBot="1">
      <c r="B20" s="58"/>
      <c r="C20" s="58"/>
      <c r="D20" s="58"/>
      <c r="E20" s="58"/>
      <c r="F20" s="58"/>
      <c r="G20" s="61" t="s">
        <v>52</v>
      </c>
      <c r="H20" s="93">
        <f>E27</f>
      </c>
      <c r="I20" s="94">
        <f>K27</f>
      </c>
      <c r="J20" s="82">
        <f t="shared" si="0"/>
        <v>0</v>
      </c>
      <c r="K20" s="60"/>
    </row>
    <row r="21" spans="2:10" ht="17.25" customHeight="1" thickTop="1">
      <c r="B21" s="58"/>
      <c r="C21" s="58"/>
      <c r="D21" s="58"/>
      <c r="E21" s="58"/>
      <c r="F21" s="58"/>
      <c r="G21" s="72" t="s">
        <v>53</v>
      </c>
      <c r="H21" s="83">
        <f>SUM(H17,H19)</f>
        <v>0</v>
      </c>
      <c r="I21" s="84">
        <f>SUM(I17,I19)</f>
        <v>0</v>
      </c>
      <c r="J21" s="79">
        <f t="shared" si="0"/>
        <v>0</v>
      </c>
    </row>
    <row r="22" spans="2:10" ht="17.25" customHeight="1">
      <c r="B22" s="58"/>
      <c r="C22" s="58"/>
      <c r="D22" s="58"/>
      <c r="E22" s="58"/>
      <c r="F22" s="58"/>
      <c r="G22" s="62" t="s">
        <v>52</v>
      </c>
      <c r="H22" s="85">
        <f>SUM(H18,H20)</f>
        <v>0</v>
      </c>
      <c r="I22" s="86">
        <f>SUM(I18,I20)</f>
        <v>0</v>
      </c>
      <c r="J22" s="87">
        <f t="shared" si="0"/>
        <v>0</v>
      </c>
    </row>
    <row r="23" ht="17.25" customHeight="1">
      <c r="G23" s="43" t="s">
        <v>66</v>
      </c>
    </row>
    <row r="24" ht="17.25" customHeight="1">
      <c r="G24" s="43" t="s">
        <v>70</v>
      </c>
    </row>
    <row r="25" spans="2:14" ht="14.25" hidden="1" thickBot="1">
      <c r="B25" s="43" t="s">
        <v>55</v>
      </c>
      <c r="C25" s="63" t="s">
        <v>3</v>
      </c>
      <c r="D25" s="51" t="s">
        <v>16</v>
      </c>
      <c r="E25" s="64" t="s">
        <v>17</v>
      </c>
      <c r="F25" s="51" t="s">
        <v>9</v>
      </c>
      <c r="H25" s="43" t="s">
        <v>54</v>
      </c>
      <c r="I25" s="63" t="s">
        <v>3</v>
      </c>
      <c r="J25" s="51" t="s">
        <v>16</v>
      </c>
      <c r="K25" s="64" t="s">
        <v>17</v>
      </c>
      <c r="L25" s="51" t="s">
        <v>9</v>
      </c>
      <c r="M25" s="65"/>
      <c r="N25" s="51" t="s">
        <v>40</v>
      </c>
    </row>
    <row r="26" spans="2:14" ht="14.25" hidden="1" thickBot="1">
      <c r="B26" s="66" t="s">
        <v>37</v>
      </c>
      <c r="C26" s="67">
        <f>H13</f>
        <v>0</v>
      </c>
      <c r="D26" s="66">
        <f>IF(ISBLANK($H$13),"",'R2.13㎜'!$D$2)</f>
      </c>
      <c r="E26" s="68">
        <f>IF(ISBLANK($H$13),"",'R2.13㎜'!$E$2)</f>
      </c>
      <c r="F26" s="69">
        <f>SUM(D26:E26)</f>
        <v>0</v>
      </c>
      <c r="H26" s="66" t="s">
        <v>44</v>
      </c>
      <c r="I26" s="67">
        <f>H13</f>
        <v>0</v>
      </c>
      <c r="J26" s="66">
        <f>IF(ISBLANK($H$13),"",'R6.13㎜'!$D$2)</f>
      </c>
      <c r="K26" s="68">
        <f>IF(ISBLANK($H$13),"",'R6.13㎜'!$E$2)</f>
      </c>
      <c r="L26" s="69">
        <f>SUM(J26:K26)</f>
        <v>0</v>
      </c>
      <c r="N26" s="70">
        <v>13</v>
      </c>
    </row>
    <row r="27" spans="3:14" ht="13.5" hidden="1">
      <c r="C27" s="70" t="s">
        <v>18</v>
      </c>
      <c r="D27" s="70">
        <f>IF(ISBLANK($H$13),"",'R2.13㎜'!$D$3)</f>
      </c>
      <c r="E27" s="70">
        <f>IF(ISBLANK($H$13),"",'R2.13㎜'!$E$3)</f>
      </c>
      <c r="I27" s="70" t="s">
        <v>18</v>
      </c>
      <c r="J27" s="70">
        <f>IF(ISBLANK($H$13),"",'R6.13㎜'!$D$3)</f>
      </c>
      <c r="K27" s="70">
        <f>IF(ISBLANK($H$13),"",'R6.13㎜'!$E$3)</f>
      </c>
      <c r="N27" s="70">
        <v>20</v>
      </c>
    </row>
    <row r="28" ht="14.25" hidden="1" thickBot="1">
      <c r="N28" s="70">
        <v>25</v>
      </c>
    </row>
    <row r="29" spans="2:14" ht="14.25" hidden="1" thickBot="1">
      <c r="B29" s="66" t="s">
        <v>45</v>
      </c>
      <c r="C29" s="67">
        <f>H13</f>
        <v>0</v>
      </c>
      <c r="D29" s="66">
        <f>IF(ISBLANK($H$13),"",'R2.20㎜'!$D$2)</f>
      </c>
      <c r="E29" s="68">
        <f>IF(ISBLANK($H$13),"",'R2.20㎜'!$E$2)</f>
      </c>
      <c r="F29" s="69">
        <f>SUM(D29:E29)</f>
        <v>0</v>
      </c>
      <c r="H29" s="66" t="s">
        <v>45</v>
      </c>
      <c r="I29" s="67">
        <f>H13</f>
        <v>0</v>
      </c>
      <c r="J29" s="66">
        <f>IF(ISBLANK($H$13),"",'R6.20㎜'!$D$2)</f>
      </c>
      <c r="K29" s="68">
        <f>IF(ISBLANK($H$13),"",'R6.20㎜'!$E$2)</f>
      </c>
      <c r="L29" s="69">
        <f>SUM(J29:K29)</f>
        <v>0</v>
      </c>
      <c r="N29" s="70">
        <v>40</v>
      </c>
    </row>
    <row r="30" spans="3:14" ht="13.5" hidden="1">
      <c r="C30" s="70" t="s">
        <v>18</v>
      </c>
      <c r="D30" s="70">
        <f>IF(ISBLANK($H$13),"",'R2.20㎜'!$D$3)</f>
      </c>
      <c r="E30" s="70">
        <f>IF(ISBLANK($H$13),"",'R2.20㎜'!$E$3)</f>
      </c>
      <c r="I30" s="70" t="s">
        <v>18</v>
      </c>
      <c r="J30" s="70">
        <f>IF(ISBLANK($H$13),"",'R6.20㎜'!$D$3)</f>
      </c>
      <c r="K30" s="70">
        <f>IF(ISBLANK($H$13),"",'R6.20㎜'!$E$3)</f>
      </c>
      <c r="N30" s="70">
        <v>50</v>
      </c>
    </row>
    <row r="31" ht="14.25" hidden="1" thickBot="1">
      <c r="N31" s="70">
        <v>75</v>
      </c>
    </row>
    <row r="32" spans="2:14" ht="14.25" hidden="1" thickBot="1">
      <c r="B32" s="66" t="s">
        <v>39</v>
      </c>
      <c r="C32" s="67">
        <f>H13</f>
        <v>0</v>
      </c>
      <c r="D32" s="66">
        <f>IF(ISBLANK($H$13),"",'R2.25㎜'!$D$2)</f>
      </c>
      <c r="E32" s="68">
        <f>IF(ISBLANK($H$13),"",'R2.25㎜'!$E$2)</f>
      </c>
      <c r="F32" s="69">
        <f>SUM(D32:E32)</f>
        <v>0</v>
      </c>
      <c r="H32" s="66" t="s">
        <v>46</v>
      </c>
      <c r="I32" s="67">
        <f>H13</f>
        <v>0</v>
      </c>
      <c r="J32" s="66">
        <f>IF(ISBLANK($H$13),"",'R6.25㎜'!$D$2)</f>
      </c>
      <c r="K32" s="68">
        <f>IF(ISBLANK($H$13),"",'R6.25㎜'!$E$2)</f>
      </c>
      <c r="L32" s="69">
        <f>SUM(J32:K32)</f>
        <v>0</v>
      </c>
      <c r="N32" s="70">
        <v>100</v>
      </c>
    </row>
    <row r="33" spans="3:14" ht="13.5" hidden="1">
      <c r="C33" s="70" t="s">
        <v>18</v>
      </c>
      <c r="D33" s="70">
        <f>IF(ISBLANK($H$13),"",'R2.25㎜'!$D$3)</f>
      </c>
      <c r="E33" s="70">
        <f>IF(ISBLANK($H$13),"",'R2.25㎜'!$E$3)</f>
      </c>
      <c r="I33" s="70" t="s">
        <v>18</v>
      </c>
      <c r="J33" s="70">
        <f>IF(ISBLANK($H$13),"",'R6.25㎜'!$D$3)</f>
      </c>
      <c r="K33" s="70">
        <f>IF(ISBLANK($H$13),"",'R6.25㎜'!$E$3)</f>
      </c>
      <c r="N33" s="70">
        <v>150</v>
      </c>
    </row>
    <row r="34" ht="14.25" hidden="1" thickBot="1">
      <c r="N34" s="70">
        <v>200</v>
      </c>
    </row>
    <row r="35" spans="2:12" ht="14.25" hidden="1" thickBot="1">
      <c r="B35" s="66" t="s">
        <v>6</v>
      </c>
      <c r="C35" s="71">
        <f>H13</f>
        <v>0</v>
      </c>
      <c r="D35" s="66">
        <f>IF(ISBLANK($H$13),"",'R2.40㎜'!$D$2)</f>
      </c>
      <c r="E35" s="68">
        <f>IF(ISBLANK($H$13),"",'R2.40㎜'!$E$2)</f>
      </c>
      <c r="F35" s="69">
        <f>SUM(D35:E35)</f>
        <v>0</v>
      </c>
      <c r="H35" s="66" t="s">
        <v>47</v>
      </c>
      <c r="I35" s="71">
        <f>H13</f>
        <v>0</v>
      </c>
      <c r="J35" s="66">
        <f>IF(ISBLANK($H$13),"",'R6.40㎜'!$D$2)</f>
      </c>
      <c r="K35" s="68">
        <f>IF(ISBLANK($H$13),"",'R6.40㎜'!$E$2)</f>
      </c>
      <c r="L35" s="69">
        <f>SUM(J35:K35)</f>
        <v>0</v>
      </c>
    </row>
    <row r="36" spans="3:11" ht="13.5" hidden="1">
      <c r="C36" s="70" t="s">
        <v>18</v>
      </c>
      <c r="D36" s="70">
        <f>IF(ISBLANK($H$13),"",'R2.40㎜'!$D$3)</f>
      </c>
      <c r="E36" s="70">
        <f>IF(ISBLANK($H$13),"",'R2.40㎜'!$E$3)</f>
      </c>
      <c r="I36" s="70" t="s">
        <v>18</v>
      </c>
      <c r="J36" s="70">
        <f>IF(ISBLANK($H$13),"",'R6.40㎜'!$D$3)</f>
      </c>
      <c r="K36" s="70">
        <f>IF(ISBLANK($H$13),"",'R6.40㎜'!$E$3)</f>
      </c>
    </row>
    <row r="37" ht="14.25" hidden="1" thickBot="1"/>
    <row r="38" spans="2:12" ht="14.25" hidden="1" thickBot="1">
      <c r="B38" s="66" t="s">
        <v>10</v>
      </c>
      <c r="C38" s="71">
        <f>H13</f>
        <v>0</v>
      </c>
      <c r="D38" s="66">
        <f>IF(ISBLANK($H$13),"",'R2.50㎜'!$D$2)</f>
      </c>
      <c r="E38" s="68">
        <f>IF(ISBLANK($H$13),"",'R2.50㎜'!$E$2)</f>
      </c>
      <c r="F38" s="69">
        <f>SUM(D38:E38)</f>
        <v>0</v>
      </c>
      <c r="H38" s="66" t="s">
        <v>48</v>
      </c>
      <c r="I38" s="71">
        <f>H13</f>
        <v>0</v>
      </c>
      <c r="J38" s="66">
        <f>IF(ISBLANK($H$13),"",'R6.50㎜'!$D$2)</f>
      </c>
      <c r="K38" s="68">
        <f>IF(ISBLANK($H$13),"",'R6.50㎜'!$E$2)</f>
      </c>
      <c r="L38" s="69">
        <f>SUM(J38:K38)</f>
        <v>0</v>
      </c>
    </row>
    <row r="39" spans="3:11" ht="13.5" hidden="1">
      <c r="C39" s="70" t="s">
        <v>18</v>
      </c>
      <c r="D39" s="70">
        <f>IF(ISBLANK($H$13),"",'R2.50㎜'!$D$3)</f>
      </c>
      <c r="E39" s="70">
        <f>IF(ISBLANK($H$13),"",'R2.50㎜'!$E$3)</f>
      </c>
      <c r="I39" s="70" t="s">
        <v>18</v>
      </c>
      <c r="J39" s="70">
        <f>IF(ISBLANK($H$13),"",'R6.50㎜'!$D$3)</f>
      </c>
      <c r="K39" s="70">
        <f>IF(ISBLANK($H$13),"",'R6.50㎜'!$E$3)</f>
      </c>
    </row>
    <row r="40" ht="14.25" hidden="1" thickBot="1"/>
    <row r="41" spans="2:12" ht="14.25" hidden="1" thickBot="1">
      <c r="B41" s="66" t="s">
        <v>11</v>
      </c>
      <c r="C41" s="71">
        <f>H13</f>
        <v>0</v>
      </c>
      <c r="D41" s="66">
        <f>IF(ISBLANK($H$13),"",'R2.75㎜'!$D$2)</f>
      </c>
      <c r="E41" s="68">
        <f>IF(ISBLANK($H$13),"",'R2.75㎜'!$E$2)</f>
      </c>
      <c r="F41" s="69">
        <f>SUM(D41:E41)</f>
        <v>0</v>
      </c>
      <c r="H41" s="66" t="s">
        <v>49</v>
      </c>
      <c r="I41" s="71">
        <f>H13</f>
        <v>0</v>
      </c>
      <c r="J41" s="66">
        <f>IF(ISBLANK($H$13),"",'R6.75㎜'!$D$2)</f>
      </c>
      <c r="K41" s="68">
        <f>IF(ISBLANK($H$13),"",'R6.75㎜'!$E$2)</f>
      </c>
      <c r="L41" s="69">
        <f>SUM(J41:K41)</f>
        <v>0</v>
      </c>
    </row>
    <row r="42" spans="3:11" ht="13.5" hidden="1">
      <c r="C42" s="70" t="s">
        <v>18</v>
      </c>
      <c r="D42" s="70">
        <f>IF(ISBLANK($H$13),"",'R2.75㎜'!$D$3)</f>
      </c>
      <c r="E42" s="70">
        <f>IF(ISBLANK($H$13),"",'R2.75㎜'!$E$3)</f>
      </c>
      <c r="I42" s="70" t="s">
        <v>18</v>
      </c>
      <c r="J42" s="70">
        <f>IF(ISBLANK($H$13),"",'R6.75㎜'!$D$3)</f>
      </c>
      <c r="K42" s="70">
        <f>IF(ISBLANK($H$13),"",'R6.75㎜'!$E$3)</f>
      </c>
    </row>
    <row r="43" ht="14.25" hidden="1" thickBot="1"/>
    <row r="44" spans="2:12" ht="14.25" hidden="1" thickBot="1">
      <c r="B44" s="66" t="s">
        <v>12</v>
      </c>
      <c r="C44" s="71">
        <f>H13</f>
        <v>0</v>
      </c>
      <c r="D44" s="66">
        <f>IF(ISBLANK($H$13),"",'R2.100㎜'!$D$2)</f>
      </c>
      <c r="E44" s="68">
        <f>IF(ISBLANK($H$13),"",'R2.100㎜'!$E$2)</f>
      </c>
      <c r="F44" s="69">
        <f>SUM(D44:E44)</f>
        <v>0</v>
      </c>
      <c r="H44" s="66" t="s">
        <v>50</v>
      </c>
      <c r="I44" s="71">
        <f>H13</f>
        <v>0</v>
      </c>
      <c r="J44" s="66">
        <f>IF(ISBLANK($H$13),"",'R6.100㎜'!$D$2)</f>
      </c>
      <c r="K44" s="68">
        <f>IF(ISBLANK($H$13),"",'R6.100㎜'!$E$2)</f>
      </c>
      <c r="L44" s="69">
        <f>SUM(J44:K44)</f>
        <v>0</v>
      </c>
    </row>
    <row r="45" spans="3:11" ht="13.5" hidden="1">
      <c r="C45" s="70" t="s">
        <v>18</v>
      </c>
      <c r="D45" s="70">
        <f>IF(ISBLANK($H$13),"",'R2.100㎜'!$D$3)</f>
      </c>
      <c r="E45" s="70">
        <f>IF(ISBLANK($H$13),"",'R2.100㎜'!$E$3)</f>
      </c>
      <c r="I45" s="70" t="s">
        <v>18</v>
      </c>
      <c r="J45" s="70">
        <f>IF(ISBLANK($H$13),"",'R6.100㎜'!$D$3)</f>
      </c>
      <c r="K45" s="70">
        <f>IF(ISBLANK($H$13),"",'R6.100㎜'!$E$3)</f>
      </c>
    </row>
    <row r="46" ht="14.25" hidden="1" thickBot="1"/>
    <row r="47" spans="2:12" ht="14.25" hidden="1" thickBot="1">
      <c r="B47" s="66" t="s">
        <v>13</v>
      </c>
      <c r="C47" s="71">
        <f>H13</f>
        <v>0</v>
      </c>
      <c r="D47" s="66">
        <f>IF(ISBLANK($H$13),"",'R2.150㎜'!$D$2)</f>
      </c>
      <c r="E47" s="68">
        <f>IF(ISBLANK($H$13),"",'R2.150㎜'!$E$2)</f>
      </c>
      <c r="F47" s="69">
        <f>SUM(D47:E47)</f>
        <v>0</v>
      </c>
      <c r="H47" s="66" t="s">
        <v>51</v>
      </c>
      <c r="I47" s="71">
        <f>H13</f>
        <v>0</v>
      </c>
      <c r="J47" s="66">
        <f>IF(ISBLANK($H$13),"",'R6.150㎜'!$D$2)</f>
      </c>
      <c r="K47" s="68">
        <f>IF(ISBLANK($H$13),"",'R6.150㎜'!$E$2)</f>
      </c>
      <c r="L47" s="69">
        <f>SUM(J47:K47)</f>
        <v>0</v>
      </c>
    </row>
    <row r="48" spans="3:11" ht="13.5" hidden="1">
      <c r="C48" s="70" t="s">
        <v>18</v>
      </c>
      <c r="D48" s="70">
        <f>IF(ISBLANK($H$13),"",'R2.150㎜'!$D$3)</f>
      </c>
      <c r="E48" s="70">
        <f>IF(ISBLANK($H$13),"",'R2.150㎜'!$E$3)</f>
      </c>
      <c r="I48" s="70" t="s">
        <v>18</v>
      </c>
      <c r="J48" s="70">
        <f>IF(ISBLANK($H$13),"",'R6.150㎜'!$D$3)</f>
      </c>
      <c r="K48" s="70">
        <f>IF(ISBLANK($H$13),"",'R6.150㎜'!$E$3)</f>
      </c>
    </row>
    <row r="49" ht="14.25" hidden="1" thickBot="1"/>
    <row r="50" spans="2:12" ht="14.25" hidden="1" thickBot="1">
      <c r="B50" s="66" t="s">
        <v>14</v>
      </c>
      <c r="C50" s="71">
        <f>H13</f>
        <v>0</v>
      </c>
      <c r="D50" s="66">
        <f>IF(ISBLANK($H$13),"",'R2.200㎜'!$D$2)</f>
      </c>
      <c r="E50" s="68">
        <f>IF(ISBLANK($H$13),"",'R2.200㎜'!$E$2)</f>
      </c>
      <c r="F50" s="69">
        <f>SUM(D50:E50)</f>
        <v>0</v>
      </c>
      <c r="H50" s="66" t="s">
        <v>14</v>
      </c>
      <c r="I50" s="71">
        <f>H13</f>
        <v>0</v>
      </c>
      <c r="J50" s="66">
        <f>IF(ISBLANK($H$13),"",'R6.200㎜'!$D$2)</f>
      </c>
      <c r="K50" s="68">
        <f>IF(ISBLANK($H$13),"",'R6.200㎜'!$E$2)</f>
      </c>
      <c r="L50" s="69">
        <f>SUM(J50:K50)</f>
        <v>0</v>
      </c>
    </row>
    <row r="51" spans="3:11" ht="13.5" hidden="1">
      <c r="C51" s="70" t="s">
        <v>18</v>
      </c>
      <c r="D51" s="70">
        <f>IF(ISBLANK($H$13),"",'R2.200㎜'!$D$3)</f>
      </c>
      <c r="E51" s="70">
        <f>IF(ISBLANK($H$13),"",'R2.200㎜'!$E$3)</f>
      </c>
      <c r="I51" s="70" t="s">
        <v>18</v>
      </c>
      <c r="J51" s="70">
        <f>IF(ISBLANK($H$13),"",'R6.200㎜'!$D$3)</f>
      </c>
      <c r="K51" s="70">
        <f>IF(ISBLANK($H$13),"",'R6.200㎜'!$E$3)</f>
      </c>
    </row>
    <row r="52" ht="13.5">
      <c r="G52" s="43" t="s">
        <v>71</v>
      </c>
    </row>
  </sheetData>
  <sheetProtection/>
  <mergeCells count="4">
    <mergeCell ref="G11:H11"/>
    <mergeCell ref="I12:J12"/>
    <mergeCell ref="I13:J13"/>
    <mergeCell ref="H5:J5"/>
  </mergeCells>
  <dataValidations count="1">
    <dataValidation type="list" showInputMessage="1" showErrorMessage="1" sqref="H12">
      <formula1>$N$26:$N$34</formula1>
    </dataValidation>
  </dataValidations>
  <printOptions/>
  <pageMargins left="0.46" right="0.2" top="0.984251968503937" bottom="0.984251968503937" header="0.5118110236220472" footer="0.5118110236220472"/>
  <pageSetup fitToHeight="0" fitToWidth="1" horizontalDpi="300" verticalDpi="300" orientation="landscape" paperSize="9" scale="94" r:id="rId2"/>
  <drawing r:id="rId1"/>
</worksheet>
</file>

<file path=xl/worksheets/sheet10.xml><?xml version="1.0" encoding="utf-8"?>
<worksheet xmlns="http://schemas.openxmlformats.org/spreadsheetml/2006/main" xmlns:r="http://schemas.openxmlformats.org/officeDocument/2006/relationships">
  <sheetPr codeName="Sheet10"/>
  <dimension ref="A1:H21"/>
  <sheetViews>
    <sheetView showZeros="0" zoomScalePageLayoutView="0" workbookViewId="0" topLeftCell="A10">
      <selection activeCell="M3" sqref="M3"/>
    </sheetView>
  </sheetViews>
  <sheetFormatPr defaultColWidth="9.00390625" defaultRowHeight="13.5"/>
  <cols>
    <col min="1" max="1" width="9.00390625" style="1" customWidth="1"/>
    <col min="2" max="3" width="14.00390625" style="3" customWidth="1"/>
    <col min="4" max="4" width="23.625" style="0" customWidth="1"/>
    <col min="8" max="8" width="10.25390625" style="0" bestFit="1" customWidth="1"/>
  </cols>
  <sheetData>
    <row r="1" spans="3:8" ht="45" customHeight="1" thickBot="1">
      <c r="C1" s="8" t="s">
        <v>3</v>
      </c>
      <c r="D1" s="7" t="s">
        <v>5</v>
      </c>
      <c r="E1" s="105" t="s">
        <v>17</v>
      </c>
      <c r="F1" s="105"/>
      <c r="G1" s="105" t="s">
        <v>9</v>
      </c>
      <c r="H1" s="105"/>
    </row>
    <row r="2" spans="2:8" ht="60.75" customHeight="1" thickBot="1">
      <c r="B2" s="4" t="s">
        <v>14</v>
      </c>
      <c r="C2" s="21">
        <f>Sheet1!H13</f>
        <v>0</v>
      </c>
      <c r="D2" s="4">
        <f>D18</f>
        <v>896940</v>
      </c>
      <c r="E2" s="103">
        <f>H18</f>
        <v>2596</v>
      </c>
      <c r="F2" s="104"/>
      <c r="G2" s="103">
        <f>SUM(D2:F2)</f>
        <v>899536</v>
      </c>
      <c r="H2" s="104"/>
    </row>
    <row r="3" spans="2:8" ht="60.75" customHeight="1">
      <c r="B3" s="10"/>
      <c r="C3" s="10" t="s">
        <v>18</v>
      </c>
      <c r="D3" s="10">
        <f>D17</f>
        <v>81540</v>
      </c>
      <c r="E3" s="102">
        <f>H17</f>
        <v>236</v>
      </c>
      <c r="F3" s="102"/>
      <c r="G3" s="12"/>
      <c r="H3" s="13"/>
    </row>
    <row r="4" spans="2:8" ht="35.25" customHeight="1">
      <c r="B4" s="10"/>
      <c r="C4" s="11"/>
      <c r="D4" s="10"/>
      <c r="E4" s="12"/>
      <c r="F4" s="13"/>
      <c r="G4" s="12"/>
      <c r="H4" s="13"/>
    </row>
    <row r="5" spans="2:8" ht="45" customHeight="1">
      <c r="B5" s="8" t="s">
        <v>15</v>
      </c>
      <c r="C5" s="8" t="s">
        <v>3</v>
      </c>
      <c r="D5" s="7" t="s">
        <v>5</v>
      </c>
      <c r="F5" s="6" t="s">
        <v>15</v>
      </c>
      <c r="G5" s="6"/>
      <c r="H5" s="7" t="s">
        <v>5</v>
      </c>
    </row>
    <row r="6" spans="1:8" ht="13.5">
      <c r="A6" s="15" t="s">
        <v>23</v>
      </c>
      <c r="B6" s="16">
        <v>199</v>
      </c>
      <c r="C6" s="22">
        <f>IF($C$2&gt;20,$C$2-C7-C8-C9-C10-C11-C12,C2)</f>
        <v>0</v>
      </c>
      <c r="D6" s="22">
        <f aca="true" t="shared" si="0" ref="D6:D12">B6*C6</f>
        <v>0</v>
      </c>
      <c r="E6" s="15" t="s">
        <v>23</v>
      </c>
      <c r="F6" s="16">
        <v>37</v>
      </c>
      <c r="G6" s="22">
        <f>IF($C$2&gt;20,$C$2-G7-G8-G9-G10-G11-G12,C2)</f>
        <v>0</v>
      </c>
      <c r="H6" s="22">
        <f aca="true" t="shared" si="1" ref="H6:H12">F6*G6</f>
        <v>0</v>
      </c>
    </row>
    <row r="7" spans="1:8" ht="13.5">
      <c r="A7" s="15" t="s">
        <v>24</v>
      </c>
      <c r="B7" s="16">
        <v>225</v>
      </c>
      <c r="C7" s="22">
        <f>IF($C$2&gt;20,$C$2-20-C8-C9-C10-C11-C12,0)</f>
        <v>0</v>
      </c>
      <c r="D7" s="22">
        <f t="shared" si="0"/>
        <v>0</v>
      </c>
      <c r="E7" s="15" t="s">
        <v>24</v>
      </c>
      <c r="F7" s="16">
        <v>214</v>
      </c>
      <c r="G7" s="22">
        <f>IF($C$2&gt;20,$C$2-20-G8-G9-G10-G11-G12,0)</f>
        <v>0</v>
      </c>
      <c r="H7" s="22">
        <f t="shared" si="1"/>
        <v>0</v>
      </c>
    </row>
    <row r="8" spans="1:8" ht="13.5">
      <c r="A8" s="15" t="s">
        <v>25</v>
      </c>
      <c r="B8" s="16">
        <v>293</v>
      </c>
      <c r="C8" s="22">
        <f>IF($C$2&gt;40,$C$2-40-C9-C10-C11-C12,0)</f>
        <v>0</v>
      </c>
      <c r="D8" s="22">
        <f t="shared" si="0"/>
        <v>0</v>
      </c>
      <c r="E8" s="15" t="s">
        <v>25</v>
      </c>
      <c r="F8" s="16">
        <v>260</v>
      </c>
      <c r="G8" s="22">
        <f>IF($C$2&gt;40,$C$2-40-G9-G10-G11-G12,0)</f>
        <v>0</v>
      </c>
      <c r="H8" s="22">
        <f t="shared" si="1"/>
        <v>0</v>
      </c>
    </row>
    <row r="9" spans="1:8" ht="13.5">
      <c r="A9" s="15" t="s">
        <v>26</v>
      </c>
      <c r="B9" s="16">
        <v>304</v>
      </c>
      <c r="C9" s="22">
        <f>IF($C$2&gt;60,$C$2-60-C10-C11-C12,0)</f>
        <v>0</v>
      </c>
      <c r="D9" s="22">
        <f t="shared" si="0"/>
        <v>0</v>
      </c>
      <c r="E9" s="15" t="s">
        <v>26</v>
      </c>
      <c r="F9" s="16">
        <v>303</v>
      </c>
      <c r="G9" s="22">
        <f>IF($C$2&gt;60,$C$2-60-G10-G11-G12,0)</f>
        <v>0</v>
      </c>
      <c r="H9" s="22">
        <f t="shared" si="1"/>
        <v>0</v>
      </c>
    </row>
    <row r="10" spans="1:8" ht="13.5">
      <c r="A10" s="15" t="s">
        <v>27</v>
      </c>
      <c r="B10" s="16">
        <v>319</v>
      </c>
      <c r="C10" s="22">
        <f>IF($C$2&gt;100,$C$2-100-C11-C12,0)</f>
        <v>0</v>
      </c>
      <c r="D10" s="22">
        <f t="shared" si="0"/>
        <v>0</v>
      </c>
      <c r="E10" s="15" t="s">
        <v>27</v>
      </c>
      <c r="F10" s="16">
        <v>336</v>
      </c>
      <c r="G10" s="22">
        <f>IF($C$2&gt;100,$C$2-100-G11-G12,0)</f>
        <v>0</v>
      </c>
      <c r="H10" s="22">
        <f t="shared" si="1"/>
        <v>0</v>
      </c>
    </row>
    <row r="11" spans="1:8" ht="13.5">
      <c r="A11" s="15" t="s">
        <v>28</v>
      </c>
      <c r="B11" s="16">
        <v>324</v>
      </c>
      <c r="C11" s="22">
        <f>IF($C$2&gt;=200,$C$2-200-C12,0)</f>
        <v>0</v>
      </c>
      <c r="D11" s="22">
        <f t="shared" si="0"/>
        <v>0</v>
      </c>
      <c r="E11" s="15" t="s">
        <v>28</v>
      </c>
      <c r="F11" s="16">
        <v>358</v>
      </c>
      <c r="G11" s="22">
        <f>IF($C$2&gt;=200,$C$2-200-G12,0)</f>
        <v>0</v>
      </c>
      <c r="H11" s="22">
        <f t="shared" si="1"/>
        <v>0</v>
      </c>
    </row>
    <row r="12" spans="1:8" ht="13.5">
      <c r="A12" s="15" t="s">
        <v>29</v>
      </c>
      <c r="B12" s="16">
        <v>330</v>
      </c>
      <c r="C12" s="22">
        <f>IF($C$2&gt;1000,$C$2-1000,0)</f>
        <v>0</v>
      </c>
      <c r="D12" s="22">
        <f t="shared" si="0"/>
        <v>0</v>
      </c>
      <c r="E12" s="15" t="s">
        <v>29</v>
      </c>
      <c r="F12" s="16">
        <v>379</v>
      </c>
      <c r="G12" s="22">
        <f>IF($C$2&gt;1000,$C$2-1000,0)</f>
        <v>0</v>
      </c>
      <c r="H12" s="22">
        <f t="shared" si="1"/>
        <v>0</v>
      </c>
    </row>
    <row r="13" spans="1:8" ht="13.5">
      <c r="A13" s="15"/>
      <c r="B13" s="22"/>
      <c r="C13" s="22"/>
      <c r="D13" s="22">
        <f>IF(C13="","",C13*B13)</f>
      </c>
      <c r="E13" s="15"/>
      <c r="F13" s="22"/>
      <c r="G13" s="22"/>
      <c r="H13" s="22">
        <f>IF(G13="","",G13*F13)</f>
      </c>
    </row>
    <row r="14" spans="1:8" ht="13.5">
      <c r="A14" s="15" t="s">
        <v>4</v>
      </c>
      <c r="B14" s="22"/>
      <c r="C14" s="22"/>
      <c r="D14" s="22">
        <v>815400</v>
      </c>
      <c r="E14" s="15" t="s">
        <v>4</v>
      </c>
      <c r="F14" s="22"/>
      <c r="G14" s="22"/>
      <c r="H14" s="22">
        <v>2360</v>
      </c>
    </row>
    <row r="15" spans="1:8" ht="13.5">
      <c r="A15" s="15"/>
      <c r="B15" s="22"/>
      <c r="C15" s="22"/>
      <c r="D15" s="22"/>
      <c r="E15" s="15"/>
      <c r="F15" s="22"/>
      <c r="G15" s="22"/>
      <c r="H15" s="22"/>
    </row>
    <row r="16" spans="1:8" ht="13.5">
      <c r="A16" s="17" t="s">
        <v>7</v>
      </c>
      <c r="B16" s="22"/>
      <c r="C16" s="22">
        <f>SUM(C6:C12)</f>
        <v>0</v>
      </c>
      <c r="D16" s="22">
        <f>SUM(D6:D14)</f>
        <v>815400</v>
      </c>
      <c r="E16" s="18"/>
      <c r="F16" s="17"/>
      <c r="G16" s="18"/>
      <c r="H16" s="23">
        <f>SUM(H6:H14)</f>
        <v>2360</v>
      </c>
    </row>
    <row r="17" spans="1:8" ht="13.5">
      <c r="A17" s="17" t="s">
        <v>8</v>
      </c>
      <c r="B17" s="22"/>
      <c r="C17" s="22"/>
      <c r="D17" s="24">
        <f>ROUNDDOWN(D16*0.1,0)</f>
        <v>81540</v>
      </c>
      <c r="E17" s="18"/>
      <c r="F17" s="17"/>
      <c r="G17" s="18"/>
      <c r="H17" s="23">
        <f>ROUNDDOWN(H16*0.1,0)</f>
        <v>236</v>
      </c>
    </row>
    <row r="18" spans="1:8" ht="13.5">
      <c r="A18" s="17" t="s">
        <v>9</v>
      </c>
      <c r="B18" s="22"/>
      <c r="C18" s="22"/>
      <c r="D18" s="22">
        <f>SUM(D16:D17)</f>
        <v>896940</v>
      </c>
      <c r="E18" s="18"/>
      <c r="F18" s="17"/>
      <c r="G18" s="18"/>
      <c r="H18" s="23">
        <f>SUM(H16:H17)</f>
        <v>2596</v>
      </c>
    </row>
    <row r="21" ht="12.75" customHeight="1">
      <c r="B21" s="9"/>
    </row>
    <row r="22" ht="12.75" customHeight="1"/>
    <row r="23" ht="12.75" customHeight="1"/>
    <row r="24" ht="12.75" customHeight="1"/>
  </sheetData>
  <sheetProtection/>
  <mergeCells count="5">
    <mergeCell ref="E3:F3"/>
    <mergeCell ref="E1:F1"/>
    <mergeCell ref="G1:H1"/>
    <mergeCell ref="E2:F2"/>
    <mergeCell ref="G2:H2"/>
  </mergeCells>
  <printOptions/>
  <pageMargins left="0.75" right="0.75" top="1" bottom="1" header="0.512" footer="0.512"/>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Sheet11"/>
  <dimension ref="A1:H20"/>
  <sheetViews>
    <sheetView showZeros="0" zoomScalePageLayoutView="0" workbookViewId="0" topLeftCell="A7">
      <selection activeCell="M3" sqref="M3"/>
    </sheetView>
  </sheetViews>
  <sheetFormatPr defaultColWidth="9.00390625" defaultRowHeight="13.5"/>
  <cols>
    <col min="1" max="1" width="8.50390625" style="1" bestFit="1" customWidth="1"/>
    <col min="2" max="2" width="10.00390625" style="25" bestFit="1" customWidth="1"/>
    <col min="3" max="3" width="10.25390625" style="25" bestFit="1" customWidth="1"/>
    <col min="5" max="5" width="10.50390625" style="0" bestFit="1" customWidth="1"/>
    <col min="6" max="6" width="5.25390625" style="0" bestFit="1" customWidth="1"/>
    <col min="7" max="7" width="4.50390625" style="0" bestFit="1" customWidth="1"/>
    <col min="8" max="8" width="7.875" style="0" bestFit="1" customWidth="1"/>
    <col min="9" max="9" width="7.25390625" style="0" customWidth="1"/>
    <col min="10" max="10" width="11.625" style="0" bestFit="1" customWidth="1"/>
    <col min="13" max="13" width="10.125" style="0" customWidth="1"/>
  </cols>
  <sheetData>
    <row r="1" spans="3:8" ht="45" customHeight="1" thickBot="1">
      <c r="C1" s="26" t="s">
        <v>3</v>
      </c>
      <c r="D1" s="7" t="s">
        <v>16</v>
      </c>
      <c r="E1" s="105" t="s">
        <v>17</v>
      </c>
      <c r="F1" s="105"/>
      <c r="G1" s="105" t="s">
        <v>9</v>
      </c>
      <c r="H1" s="105"/>
    </row>
    <row r="2" spans="2:8" ht="60.75" customHeight="1" thickBot="1">
      <c r="B2" s="27" t="s">
        <v>37</v>
      </c>
      <c r="C2" s="28">
        <f>Sheet1!H13</f>
        <v>0</v>
      </c>
      <c r="D2" s="27">
        <f>D18</f>
        <v>2508</v>
      </c>
      <c r="E2" s="103">
        <f>H18</f>
        <v>2596</v>
      </c>
      <c r="F2" s="104"/>
      <c r="G2" s="103">
        <f>SUM(D2:F2)</f>
        <v>5104</v>
      </c>
      <c r="H2" s="104"/>
    </row>
    <row r="3" spans="2:8" ht="60.75" customHeight="1">
      <c r="B3" s="29"/>
      <c r="C3" s="30" t="s">
        <v>18</v>
      </c>
      <c r="D3" s="29">
        <f>D17</f>
        <v>228</v>
      </c>
      <c r="E3" s="102">
        <f>H17</f>
        <v>236</v>
      </c>
      <c r="F3" s="102"/>
      <c r="G3" s="12"/>
      <c r="H3" s="13"/>
    </row>
    <row r="4" spans="2:8" ht="35.25" customHeight="1">
      <c r="B4" s="29"/>
      <c r="C4" s="31"/>
      <c r="D4" s="29"/>
      <c r="E4" s="12"/>
      <c r="F4" s="13"/>
      <c r="G4" s="12"/>
      <c r="H4" s="13"/>
    </row>
    <row r="5" spans="1:8" ht="23.25" customHeight="1">
      <c r="A5" s="15"/>
      <c r="B5" s="32" t="s">
        <v>15</v>
      </c>
      <c r="C5" s="32"/>
      <c r="D5" s="17" t="s">
        <v>5</v>
      </c>
      <c r="E5" s="18"/>
      <c r="F5" s="32" t="s">
        <v>15</v>
      </c>
      <c r="G5" s="32"/>
      <c r="H5" s="17" t="s">
        <v>5</v>
      </c>
    </row>
    <row r="6" spans="1:8" ht="13.5">
      <c r="A6" s="15" t="s">
        <v>19</v>
      </c>
      <c r="B6" s="32">
        <v>22</v>
      </c>
      <c r="C6" s="32">
        <f>IF($C$2&gt;20,$C$2-C7-C8-C9-C10-C11-C12,C2)</f>
        <v>0</v>
      </c>
      <c r="D6" s="32">
        <f>B6*C6</f>
        <v>0</v>
      </c>
      <c r="E6" s="15" t="s">
        <v>19</v>
      </c>
      <c r="F6" s="32">
        <v>17</v>
      </c>
      <c r="G6" s="32">
        <f>IF($C$2&gt;20,$C$2-G7-G8-G9-G10-G11-G12,C2)</f>
        <v>0</v>
      </c>
      <c r="H6" s="32">
        <f>F6*G6</f>
        <v>0</v>
      </c>
    </row>
    <row r="7" spans="1:8" ht="13.5">
      <c r="A7" s="15" t="s">
        <v>20</v>
      </c>
      <c r="B7" s="32">
        <v>241</v>
      </c>
      <c r="C7" s="32">
        <f>IF($C$2&gt;20,$C$2-20-C8-C9-C10-C11-C12,0)</f>
        <v>0</v>
      </c>
      <c r="D7" s="32">
        <f aca="true" t="shared" si="0" ref="D7:D12">B7*C7</f>
        <v>0</v>
      </c>
      <c r="E7" s="15" t="s">
        <v>20</v>
      </c>
      <c r="F7" s="32">
        <v>219</v>
      </c>
      <c r="G7" s="32">
        <f>IF($C$2&gt;20,$C$2-20-G8-G9-G10-G11-G12,0)</f>
        <v>0</v>
      </c>
      <c r="H7" s="32">
        <f aca="true" t="shared" si="1" ref="H7:H12">F7*G7</f>
        <v>0</v>
      </c>
    </row>
    <row r="8" spans="1:8" ht="13.5">
      <c r="A8" s="15" t="s">
        <v>0</v>
      </c>
      <c r="B8" s="32">
        <v>274</v>
      </c>
      <c r="C8" s="32">
        <f>IF($C$2&gt;40,$C$2-40-C9-C10-C11-C12,0)</f>
        <v>0</v>
      </c>
      <c r="D8" s="32">
        <f t="shared" si="0"/>
        <v>0</v>
      </c>
      <c r="E8" s="15" t="s">
        <v>0</v>
      </c>
      <c r="F8" s="32">
        <v>241</v>
      </c>
      <c r="G8" s="32">
        <f>IF($C$2&gt;40,$C$2-40-G9-G10-G11-G12,0)</f>
        <v>0</v>
      </c>
      <c r="H8" s="32">
        <f t="shared" si="1"/>
        <v>0</v>
      </c>
    </row>
    <row r="9" spans="1:8" ht="13.5">
      <c r="A9" s="15" t="s">
        <v>1</v>
      </c>
      <c r="B9" s="32">
        <v>285</v>
      </c>
      <c r="C9" s="32">
        <f>IF($C$2&gt;60,$C$2-60-C10-C11-C12,0)</f>
        <v>0</v>
      </c>
      <c r="D9" s="32">
        <f t="shared" si="0"/>
        <v>0</v>
      </c>
      <c r="E9" s="15" t="s">
        <v>1</v>
      </c>
      <c r="F9" s="32">
        <v>285</v>
      </c>
      <c r="G9" s="32">
        <f>IF($C$2&gt;60,$C$2-60-G10-G11-G12,0)</f>
        <v>0</v>
      </c>
      <c r="H9" s="32">
        <f t="shared" si="1"/>
        <v>0</v>
      </c>
    </row>
    <row r="10" spans="1:8" ht="13.5">
      <c r="A10" s="15" t="s">
        <v>2</v>
      </c>
      <c r="B10" s="32">
        <v>300</v>
      </c>
      <c r="C10" s="32">
        <f>IF($C$2&gt;100,$C$2-100-C11-C12,0)</f>
        <v>0</v>
      </c>
      <c r="D10" s="32">
        <f t="shared" si="0"/>
        <v>0</v>
      </c>
      <c r="E10" s="15" t="s">
        <v>2</v>
      </c>
      <c r="F10" s="32">
        <v>318</v>
      </c>
      <c r="G10" s="32">
        <f>IF($C$2&gt;100,$C$2-100-G11-G12,0)</f>
        <v>0</v>
      </c>
      <c r="H10" s="32">
        <f t="shared" si="1"/>
        <v>0</v>
      </c>
    </row>
    <row r="11" spans="1:8" ht="13.5">
      <c r="A11" s="15" t="s">
        <v>21</v>
      </c>
      <c r="B11" s="32">
        <v>306</v>
      </c>
      <c r="C11" s="32">
        <f>IF($C$2&gt;=200,$C$2-200-C12,0)</f>
        <v>0</v>
      </c>
      <c r="D11" s="32">
        <f t="shared" si="0"/>
        <v>0</v>
      </c>
      <c r="E11" s="15" t="s">
        <v>21</v>
      </c>
      <c r="F11" s="32">
        <v>340</v>
      </c>
      <c r="G11" s="32">
        <f>IF($C$2&gt;=200,$C$2-200-G12,0)</f>
        <v>0</v>
      </c>
      <c r="H11" s="32">
        <f t="shared" si="1"/>
        <v>0</v>
      </c>
    </row>
    <row r="12" spans="1:8" ht="13.5">
      <c r="A12" s="15" t="s">
        <v>22</v>
      </c>
      <c r="B12" s="32">
        <v>312</v>
      </c>
      <c r="C12" s="32">
        <f>IF($C$2&gt;1000,$C$2-1000,0)</f>
        <v>0</v>
      </c>
      <c r="D12" s="32">
        <f t="shared" si="0"/>
        <v>0</v>
      </c>
      <c r="E12" s="15" t="s">
        <v>22</v>
      </c>
      <c r="F12" s="32">
        <v>361</v>
      </c>
      <c r="G12" s="32">
        <f>IF($C$2&gt;1000,$C$2-1000,0)</f>
        <v>0</v>
      </c>
      <c r="H12" s="32">
        <f t="shared" si="1"/>
        <v>0</v>
      </c>
    </row>
    <row r="13" spans="1:8" ht="13.5">
      <c r="A13" s="15"/>
      <c r="B13" s="32"/>
      <c r="C13" s="32"/>
      <c r="D13" s="32">
        <f>IF(C13="","",C13*B13)</f>
      </c>
      <c r="E13" s="15"/>
      <c r="F13" s="32"/>
      <c r="G13" s="32"/>
      <c r="H13" s="32">
        <f>IF(G13="","",G13*F13)</f>
      </c>
    </row>
    <row r="14" spans="1:8" ht="13.5">
      <c r="A14" s="15" t="s">
        <v>4</v>
      </c>
      <c r="B14" s="32"/>
      <c r="C14" s="32"/>
      <c r="D14" s="32">
        <v>2280</v>
      </c>
      <c r="E14" s="15" t="s">
        <v>4</v>
      </c>
      <c r="F14" s="32"/>
      <c r="G14" s="32"/>
      <c r="H14" s="32">
        <v>2360</v>
      </c>
    </row>
    <row r="15" spans="1:8" ht="13.5">
      <c r="A15" s="15"/>
      <c r="B15" s="32"/>
      <c r="C15" s="32"/>
      <c r="D15" s="32"/>
      <c r="E15" s="15"/>
      <c r="F15" s="32"/>
      <c r="G15" s="32"/>
      <c r="H15" s="32"/>
    </row>
    <row r="16" spans="1:8" ht="13.5">
      <c r="A16" s="17" t="s">
        <v>7</v>
      </c>
      <c r="B16" s="32"/>
      <c r="C16" s="32">
        <f>SUM(C6:C12)</f>
        <v>0</v>
      </c>
      <c r="D16" s="32">
        <f>SUM(D6:D14)</f>
        <v>2280</v>
      </c>
      <c r="E16" s="18"/>
      <c r="F16" s="17"/>
      <c r="G16" s="18"/>
      <c r="H16" s="33">
        <f>SUM(H6:H14)</f>
        <v>2360</v>
      </c>
    </row>
    <row r="17" spans="1:8" ht="13.5">
      <c r="A17" s="17" t="s">
        <v>8</v>
      </c>
      <c r="B17" s="32"/>
      <c r="C17" s="32"/>
      <c r="D17" s="34">
        <f>ROUNDDOWN(D16*0.1,0)</f>
        <v>228</v>
      </c>
      <c r="E17" s="18"/>
      <c r="F17" s="17"/>
      <c r="G17" s="18"/>
      <c r="H17" s="33">
        <f>ROUNDDOWN(H16*0.1,0)</f>
        <v>236</v>
      </c>
    </row>
    <row r="18" spans="1:8" ht="13.5">
      <c r="A18" s="17" t="s">
        <v>9</v>
      </c>
      <c r="B18" s="32"/>
      <c r="C18" s="32"/>
      <c r="D18" s="32">
        <f>SUM(D16:D17)</f>
        <v>2508</v>
      </c>
      <c r="E18" s="18"/>
      <c r="F18" s="17"/>
      <c r="G18" s="18"/>
      <c r="H18" s="33">
        <f>SUM(H16:H17)</f>
        <v>2596</v>
      </c>
    </row>
    <row r="19" ht="13.5">
      <c r="A19" s="25"/>
    </row>
    <row r="20" ht="13.5">
      <c r="A20" s="25"/>
    </row>
  </sheetData>
  <sheetProtection/>
  <mergeCells count="5">
    <mergeCell ref="E1:F1"/>
    <mergeCell ref="G1:H1"/>
    <mergeCell ref="E2:F2"/>
    <mergeCell ref="G2:H2"/>
    <mergeCell ref="E3:F3"/>
  </mergeCells>
  <printOptions/>
  <pageMargins left="0.75" right="0.75" top="1" bottom="1" header="0.512" footer="0.512"/>
  <pageSetup horizontalDpi="300" verticalDpi="3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Sheet12"/>
  <dimension ref="A1:H20"/>
  <sheetViews>
    <sheetView showZeros="0" zoomScalePageLayoutView="0" workbookViewId="0" topLeftCell="A1">
      <selection activeCell="M3" sqref="M3"/>
    </sheetView>
  </sheetViews>
  <sheetFormatPr defaultColWidth="9.00390625" defaultRowHeight="13.5"/>
  <cols>
    <col min="1" max="1" width="8.50390625" style="1" bestFit="1" customWidth="1"/>
    <col min="2" max="2" width="10.00390625" style="35" bestFit="1" customWidth="1"/>
    <col min="3" max="3" width="10.25390625" style="35" bestFit="1" customWidth="1"/>
    <col min="5" max="5" width="10.50390625" style="0" bestFit="1" customWidth="1"/>
    <col min="6" max="6" width="5.25390625" style="0" bestFit="1" customWidth="1"/>
    <col min="7" max="7" width="4.50390625" style="0" bestFit="1" customWidth="1"/>
    <col min="8" max="8" width="7.875" style="0" bestFit="1" customWidth="1"/>
    <col min="9" max="9" width="7.25390625" style="0" customWidth="1"/>
    <col min="10" max="10" width="11.625" style="0" bestFit="1" customWidth="1"/>
    <col min="13" max="13" width="10.125" style="0" customWidth="1"/>
  </cols>
  <sheetData>
    <row r="1" spans="3:8" ht="45" customHeight="1" thickBot="1">
      <c r="C1" s="36" t="s">
        <v>3</v>
      </c>
      <c r="D1" s="7" t="s">
        <v>16</v>
      </c>
      <c r="E1" s="105" t="s">
        <v>17</v>
      </c>
      <c r="F1" s="105"/>
      <c r="G1" s="105" t="s">
        <v>9</v>
      </c>
      <c r="H1" s="105"/>
    </row>
    <row r="2" spans="2:8" ht="60.75" customHeight="1" thickBot="1">
      <c r="B2" s="37" t="s">
        <v>38</v>
      </c>
      <c r="C2" s="28">
        <f>Sheet1!H13</f>
        <v>0</v>
      </c>
      <c r="D2" s="37">
        <f>D18</f>
        <v>2596</v>
      </c>
      <c r="E2" s="103">
        <f>H18</f>
        <v>2596</v>
      </c>
      <c r="F2" s="104"/>
      <c r="G2" s="103">
        <f>SUM(D2:F2)</f>
        <v>5192</v>
      </c>
      <c r="H2" s="104"/>
    </row>
    <row r="3" spans="2:8" ht="60.75" customHeight="1">
      <c r="B3" s="30"/>
      <c r="C3" s="30" t="s">
        <v>18</v>
      </c>
      <c r="D3" s="30">
        <f>D17</f>
        <v>236</v>
      </c>
      <c r="E3" s="102">
        <f>H17</f>
        <v>236</v>
      </c>
      <c r="F3" s="102"/>
      <c r="G3" s="12"/>
      <c r="H3" s="13"/>
    </row>
    <row r="4" spans="2:8" ht="35.25" customHeight="1">
      <c r="B4" s="30"/>
      <c r="C4" s="31"/>
      <c r="D4" s="30"/>
      <c r="E4" s="12"/>
      <c r="F4" s="13"/>
      <c r="G4" s="12"/>
      <c r="H4" s="13"/>
    </row>
    <row r="5" spans="1:8" ht="23.25" customHeight="1">
      <c r="A5" s="15"/>
      <c r="B5" s="38" t="s">
        <v>15</v>
      </c>
      <c r="C5" s="38"/>
      <c r="D5" s="17" t="s">
        <v>5</v>
      </c>
      <c r="E5" s="18"/>
      <c r="F5" s="38" t="s">
        <v>15</v>
      </c>
      <c r="G5" s="38"/>
      <c r="H5" s="17" t="s">
        <v>5</v>
      </c>
    </row>
    <row r="6" spans="1:8" ht="13.5">
      <c r="A6" s="15" t="s">
        <v>19</v>
      </c>
      <c r="B6" s="32">
        <v>22</v>
      </c>
      <c r="C6" s="38">
        <f>IF($C$2&gt;20,$C$2-C7-C8-C9-C10-C11-C12,C2)</f>
        <v>0</v>
      </c>
      <c r="D6" s="38">
        <f aca="true" t="shared" si="0" ref="D6:D12">B6*C6</f>
        <v>0</v>
      </c>
      <c r="E6" s="15" t="s">
        <v>19</v>
      </c>
      <c r="F6" s="32">
        <v>17</v>
      </c>
      <c r="G6" s="38">
        <f>IF($C$2&gt;20,$C$2-G7-G8-G9-G10-G11-G12,C2)</f>
        <v>0</v>
      </c>
      <c r="H6" s="38">
        <f aca="true" t="shared" si="1" ref="H6:H12">F6*G6</f>
        <v>0</v>
      </c>
    </row>
    <row r="7" spans="1:8" ht="13.5">
      <c r="A7" s="15" t="s">
        <v>20</v>
      </c>
      <c r="B7" s="32">
        <v>241</v>
      </c>
      <c r="C7" s="38">
        <f>IF($C$2&gt;20,$C$2-20-C8-C9-C10-C11-C12,0)</f>
        <v>0</v>
      </c>
      <c r="D7" s="38">
        <f t="shared" si="0"/>
        <v>0</v>
      </c>
      <c r="E7" s="15" t="s">
        <v>20</v>
      </c>
      <c r="F7" s="32">
        <v>219</v>
      </c>
      <c r="G7" s="38">
        <f>IF($C$2&gt;20,$C$2-20-G8-G9-G10-G11-G12,0)</f>
        <v>0</v>
      </c>
      <c r="H7" s="38">
        <f t="shared" si="1"/>
        <v>0</v>
      </c>
    </row>
    <row r="8" spans="1:8" ht="13.5">
      <c r="A8" s="15" t="s">
        <v>0</v>
      </c>
      <c r="B8" s="32">
        <v>274</v>
      </c>
      <c r="C8" s="38">
        <f>IF($C$2&gt;40,$C$2-40-C9-C10-C11-C12,0)</f>
        <v>0</v>
      </c>
      <c r="D8" s="38">
        <f t="shared" si="0"/>
        <v>0</v>
      </c>
      <c r="E8" s="15" t="s">
        <v>0</v>
      </c>
      <c r="F8" s="32">
        <v>241</v>
      </c>
      <c r="G8" s="38">
        <f>IF($C$2&gt;40,$C$2-40-G9-G10-G11-G12,0)</f>
        <v>0</v>
      </c>
      <c r="H8" s="38">
        <f t="shared" si="1"/>
        <v>0</v>
      </c>
    </row>
    <row r="9" spans="1:8" ht="13.5">
      <c r="A9" s="15" t="s">
        <v>1</v>
      </c>
      <c r="B9" s="32">
        <v>285</v>
      </c>
      <c r="C9" s="38">
        <f>IF($C$2&gt;60,$C$2-60-C10-C11-C12,0)</f>
        <v>0</v>
      </c>
      <c r="D9" s="38">
        <f t="shared" si="0"/>
        <v>0</v>
      </c>
      <c r="E9" s="15" t="s">
        <v>1</v>
      </c>
      <c r="F9" s="32">
        <v>285</v>
      </c>
      <c r="G9" s="38">
        <f>IF($C$2&gt;60,$C$2-60-G10-G11-G12,0)</f>
        <v>0</v>
      </c>
      <c r="H9" s="38">
        <f t="shared" si="1"/>
        <v>0</v>
      </c>
    </row>
    <row r="10" spans="1:8" ht="13.5">
      <c r="A10" s="15" t="s">
        <v>2</v>
      </c>
      <c r="B10" s="32">
        <v>300</v>
      </c>
      <c r="C10" s="38">
        <f>IF($C$2&gt;100,$C$2-100-C11-C12,0)</f>
        <v>0</v>
      </c>
      <c r="D10" s="38">
        <f t="shared" si="0"/>
        <v>0</v>
      </c>
      <c r="E10" s="15" t="s">
        <v>2</v>
      </c>
      <c r="F10" s="32">
        <v>318</v>
      </c>
      <c r="G10" s="38">
        <f>IF($C$2&gt;100,$C$2-100-G11-G12,0)</f>
        <v>0</v>
      </c>
      <c r="H10" s="38">
        <f t="shared" si="1"/>
        <v>0</v>
      </c>
    </row>
    <row r="11" spans="1:8" ht="13.5">
      <c r="A11" s="15" t="s">
        <v>21</v>
      </c>
      <c r="B11" s="32">
        <v>306</v>
      </c>
      <c r="C11" s="38">
        <f>IF($C$2&gt;=200,$C$2-200-C12,0)</f>
        <v>0</v>
      </c>
      <c r="D11" s="38">
        <f t="shared" si="0"/>
        <v>0</v>
      </c>
      <c r="E11" s="15" t="s">
        <v>21</v>
      </c>
      <c r="F11" s="32">
        <v>340</v>
      </c>
      <c r="G11" s="38">
        <f>IF($C$2&gt;=200,$C$2-200-G12,0)</f>
        <v>0</v>
      </c>
      <c r="H11" s="38">
        <f t="shared" si="1"/>
        <v>0</v>
      </c>
    </row>
    <row r="12" spans="1:8" ht="13.5">
      <c r="A12" s="15" t="s">
        <v>22</v>
      </c>
      <c r="B12" s="32">
        <v>312</v>
      </c>
      <c r="C12" s="38">
        <f>IF($C$2&gt;1000,$C$2-1000,0)</f>
        <v>0</v>
      </c>
      <c r="D12" s="38">
        <f t="shared" si="0"/>
        <v>0</v>
      </c>
      <c r="E12" s="15" t="s">
        <v>22</v>
      </c>
      <c r="F12" s="32">
        <v>361</v>
      </c>
      <c r="G12" s="38">
        <f>IF($C$2&gt;1000,$C$2-1000,0)</f>
        <v>0</v>
      </c>
      <c r="H12" s="38">
        <f t="shared" si="1"/>
        <v>0</v>
      </c>
    </row>
    <row r="13" spans="1:8" ht="13.5">
      <c r="A13" s="15"/>
      <c r="B13" s="38"/>
      <c r="C13" s="38"/>
      <c r="D13" s="38">
        <f>IF(C13="","",C13*B13)</f>
      </c>
      <c r="E13" s="15"/>
      <c r="F13" s="38"/>
      <c r="G13" s="38"/>
      <c r="H13" s="38">
        <f>IF(G13="","",G13*F13)</f>
      </c>
    </row>
    <row r="14" spans="1:8" ht="13.5">
      <c r="A14" s="15" t="s">
        <v>4</v>
      </c>
      <c r="B14" s="38"/>
      <c r="C14" s="38"/>
      <c r="D14" s="38">
        <v>2360</v>
      </c>
      <c r="E14" s="15" t="s">
        <v>4</v>
      </c>
      <c r="F14" s="38"/>
      <c r="G14" s="38"/>
      <c r="H14" s="38">
        <v>2360</v>
      </c>
    </row>
    <row r="15" spans="1:8" ht="13.5">
      <c r="A15" s="15"/>
      <c r="B15" s="38"/>
      <c r="C15" s="38"/>
      <c r="D15" s="38"/>
      <c r="E15" s="15"/>
      <c r="F15" s="38"/>
      <c r="G15" s="38"/>
      <c r="H15" s="38"/>
    </row>
    <row r="16" spans="1:8" ht="13.5">
      <c r="A16" s="17" t="s">
        <v>7</v>
      </c>
      <c r="B16" s="38"/>
      <c r="C16" s="38">
        <f>SUM(C6:C12)</f>
        <v>0</v>
      </c>
      <c r="D16" s="38">
        <f>SUM(D6:D14)</f>
        <v>2360</v>
      </c>
      <c r="E16" s="18"/>
      <c r="F16" s="17"/>
      <c r="G16" s="18"/>
      <c r="H16" s="39">
        <f>SUM(H6:H14)</f>
        <v>2360</v>
      </c>
    </row>
    <row r="17" spans="1:8" ht="13.5">
      <c r="A17" s="17" t="s">
        <v>8</v>
      </c>
      <c r="B17" s="38"/>
      <c r="C17" s="38"/>
      <c r="D17" s="40">
        <f>ROUNDDOWN(D16*0.1,0)</f>
        <v>236</v>
      </c>
      <c r="E17" s="18"/>
      <c r="F17" s="17"/>
      <c r="G17" s="18"/>
      <c r="H17" s="39">
        <f>ROUNDDOWN(H16*0.1,0)</f>
        <v>236</v>
      </c>
    </row>
    <row r="18" spans="1:8" ht="13.5">
      <c r="A18" s="17" t="s">
        <v>9</v>
      </c>
      <c r="B18" s="38"/>
      <c r="C18" s="38"/>
      <c r="D18" s="38">
        <f>SUM(D16:D17)</f>
        <v>2596</v>
      </c>
      <c r="E18" s="18"/>
      <c r="F18" s="17"/>
      <c r="G18" s="18"/>
      <c r="H18" s="39">
        <f>SUM(H16:H17)</f>
        <v>2596</v>
      </c>
    </row>
    <row r="19" ht="13.5">
      <c r="A19" s="35"/>
    </row>
    <row r="20" ht="13.5">
      <c r="A20" s="35"/>
    </row>
  </sheetData>
  <sheetProtection/>
  <mergeCells count="5">
    <mergeCell ref="E1:F1"/>
    <mergeCell ref="G1:H1"/>
    <mergeCell ref="E2:F2"/>
    <mergeCell ref="G2:H2"/>
    <mergeCell ref="E3:F3"/>
  </mergeCells>
  <printOptions/>
  <pageMargins left="0.75" right="0.75" top="1" bottom="1" header="0.512" footer="0.512"/>
  <pageSetup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Sheet13"/>
  <dimension ref="A1:H20"/>
  <sheetViews>
    <sheetView showZeros="0" zoomScalePageLayoutView="0" workbookViewId="0" topLeftCell="A7">
      <selection activeCell="M3" sqref="M3"/>
    </sheetView>
  </sheetViews>
  <sheetFormatPr defaultColWidth="9.00390625" defaultRowHeight="13.5"/>
  <cols>
    <col min="1" max="1" width="8.50390625" style="1" bestFit="1" customWidth="1"/>
    <col min="2" max="2" width="10.00390625" style="35" bestFit="1" customWidth="1"/>
    <col min="3" max="3" width="10.25390625" style="35" bestFit="1" customWidth="1"/>
    <col min="5" max="5" width="10.50390625" style="0" bestFit="1" customWidth="1"/>
    <col min="6" max="6" width="5.25390625" style="0" bestFit="1" customWidth="1"/>
    <col min="7" max="7" width="4.50390625" style="0" bestFit="1" customWidth="1"/>
    <col min="8" max="8" width="7.875" style="0" bestFit="1" customWidth="1"/>
    <col min="9" max="9" width="7.25390625" style="0" customWidth="1"/>
    <col min="10" max="10" width="11.625" style="0" bestFit="1" customWidth="1"/>
    <col min="13" max="13" width="10.125" style="0" customWidth="1"/>
  </cols>
  <sheetData>
    <row r="1" spans="3:8" ht="45" customHeight="1" thickBot="1">
      <c r="C1" s="36" t="s">
        <v>3</v>
      </c>
      <c r="D1" s="7" t="s">
        <v>16</v>
      </c>
      <c r="E1" s="105" t="s">
        <v>17</v>
      </c>
      <c r="F1" s="105"/>
      <c r="G1" s="105" t="s">
        <v>9</v>
      </c>
      <c r="H1" s="105"/>
    </row>
    <row r="2" spans="2:8" ht="60.75" customHeight="1" thickBot="1">
      <c r="B2" s="37" t="s">
        <v>39</v>
      </c>
      <c r="C2" s="28">
        <f>Sheet1!H13</f>
        <v>0</v>
      </c>
      <c r="D2" s="37">
        <f>D18</f>
        <v>2706</v>
      </c>
      <c r="E2" s="103">
        <f>H18</f>
        <v>2596</v>
      </c>
      <c r="F2" s="104"/>
      <c r="G2" s="103">
        <f>SUM(D2:F2)</f>
        <v>5302</v>
      </c>
      <c r="H2" s="104"/>
    </row>
    <row r="3" spans="2:8" ht="60.75" customHeight="1">
      <c r="B3" s="30"/>
      <c r="C3" s="30" t="s">
        <v>18</v>
      </c>
      <c r="D3" s="30">
        <f>D17</f>
        <v>246</v>
      </c>
      <c r="E3" s="102">
        <f>H17</f>
        <v>236</v>
      </c>
      <c r="F3" s="102"/>
      <c r="G3" s="12"/>
      <c r="H3" s="13"/>
    </row>
    <row r="4" spans="2:8" ht="35.25" customHeight="1">
      <c r="B4" s="30"/>
      <c r="C4" s="31"/>
      <c r="D4" s="30"/>
      <c r="E4" s="12"/>
      <c r="F4" s="13"/>
      <c r="G4" s="12"/>
      <c r="H4" s="13"/>
    </row>
    <row r="5" spans="1:8" ht="23.25" customHeight="1">
      <c r="A5" s="15"/>
      <c r="B5" s="38" t="s">
        <v>15</v>
      </c>
      <c r="C5" s="38"/>
      <c r="D5" s="17" t="s">
        <v>5</v>
      </c>
      <c r="E5" s="18"/>
      <c r="F5" s="38" t="s">
        <v>15</v>
      </c>
      <c r="G5" s="38"/>
      <c r="H5" s="17" t="s">
        <v>5</v>
      </c>
    </row>
    <row r="6" spans="1:8" ht="13.5">
      <c r="A6" s="15" t="s">
        <v>19</v>
      </c>
      <c r="B6" s="32">
        <v>22</v>
      </c>
      <c r="C6" s="38">
        <f>IF($C$2&gt;20,$C$2-C7-C8-C9-C10-C11-C12,C2)</f>
        <v>0</v>
      </c>
      <c r="D6" s="38">
        <f aca="true" t="shared" si="0" ref="D6:D12">B6*C6</f>
        <v>0</v>
      </c>
      <c r="E6" s="15" t="s">
        <v>19</v>
      </c>
      <c r="F6" s="32">
        <v>17</v>
      </c>
      <c r="G6" s="38">
        <f>IF($C$2&gt;20,$C$2-G7-G8-G9-G10-G11-G12,C2)</f>
        <v>0</v>
      </c>
      <c r="H6" s="38">
        <f aca="true" t="shared" si="1" ref="H6:H12">F6*G6</f>
        <v>0</v>
      </c>
    </row>
    <row r="7" spans="1:8" ht="13.5">
      <c r="A7" s="15" t="s">
        <v>20</v>
      </c>
      <c r="B7" s="32">
        <v>241</v>
      </c>
      <c r="C7" s="38">
        <f>IF($C$2&gt;20,$C$2-20-C8-C9-C10-C11-C12,0)</f>
        <v>0</v>
      </c>
      <c r="D7" s="38">
        <f t="shared" si="0"/>
        <v>0</v>
      </c>
      <c r="E7" s="15" t="s">
        <v>20</v>
      </c>
      <c r="F7" s="32">
        <v>219</v>
      </c>
      <c r="G7" s="38">
        <f>IF($C$2&gt;20,$C$2-20-G8-G9-G10-G11-G12,0)</f>
        <v>0</v>
      </c>
      <c r="H7" s="38">
        <f t="shared" si="1"/>
        <v>0</v>
      </c>
    </row>
    <row r="8" spans="1:8" ht="13.5">
      <c r="A8" s="15" t="s">
        <v>0</v>
      </c>
      <c r="B8" s="32">
        <v>274</v>
      </c>
      <c r="C8" s="38">
        <f>IF($C$2&gt;40,$C$2-40-C9-C10-C11-C12,0)</f>
        <v>0</v>
      </c>
      <c r="D8" s="38">
        <f t="shared" si="0"/>
        <v>0</v>
      </c>
      <c r="E8" s="15" t="s">
        <v>0</v>
      </c>
      <c r="F8" s="32">
        <v>241</v>
      </c>
      <c r="G8" s="38">
        <f>IF($C$2&gt;40,$C$2-40-G9-G10-G11-G12,0)</f>
        <v>0</v>
      </c>
      <c r="H8" s="38">
        <f t="shared" si="1"/>
        <v>0</v>
      </c>
    </row>
    <row r="9" spans="1:8" ht="13.5">
      <c r="A9" s="15" t="s">
        <v>1</v>
      </c>
      <c r="B9" s="32">
        <v>285</v>
      </c>
      <c r="C9" s="38">
        <f>IF($C$2&gt;60,$C$2-60-C10-C11-C12,0)</f>
        <v>0</v>
      </c>
      <c r="D9" s="38">
        <f t="shared" si="0"/>
        <v>0</v>
      </c>
      <c r="E9" s="15" t="s">
        <v>1</v>
      </c>
      <c r="F9" s="32">
        <v>285</v>
      </c>
      <c r="G9" s="38">
        <f>IF($C$2&gt;60,$C$2-60-G10-G11-G12,0)</f>
        <v>0</v>
      </c>
      <c r="H9" s="38">
        <f t="shared" si="1"/>
        <v>0</v>
      </c>
    </row>
    <row r="10" spans="1:8" ht="13.5">
      <c r="A10" s="15" t="s">
        <v>2</v>
      </c>
      <c r="B10" s="32">
        <v>300</v>
      </c>
      <c r="C10" s="38">
        <f>IF($C$2&gt;100,$C$2-100-C11-C12,0)</f>
        <v>0</v>
      </c>
      <c r="D10" s="38">
        <f t="shared" si="0"/>
        <v>0</v>
      </c>
      <c r="E10" s="15" t="s">
        <v>2</v>
      </c>
      <c r="F10" s="32">
        <v>318</v>
      </c>
      <c r="G10" s="38">
        <f>IF($C$2&gt;100,$C$2-100-G11-G12,0)</f>
        <v>0</v>
      </c>
      <c r="H10" s="38">
        <f t="shared" si="1"/>
        <v>0</v>
      </c>
    </row>
    <row r="11" spans="1:8" ht="13.5">
      <c r="A11" s="15" t="s">
        <v>21</v>
      </c>
      <c r="B11" s="32">
        <v>306</v>
      </c>
      <c r="C11" s="38">
        <f>IF($C$2&gt;=200,$C$2-200-C12,0)</f>
        <v>0</v>
      </c>
      <c r="D11" s="38">
        <f t="shared" si="0"/>
        <v>0</v>
      </c>
      <c r="E11" s="15" t="s">
        <v>21</v>
      </c>
      <c r="F11" s="32">
        <v>340</v>
      </c>
      <c r="G11" s="38">
        <f>IF($C$2&gt;=200,$C$2-200-G12,0)</f>
        <v>0</v>
      </c>
      <c r="H11" s="38">
        <f t="shared" si="1"/>
        <v>0</v>
      </c>
    </row>
    <row r="12" spans="1:8" ht="13.5">
      <c r="A12" s="15" t="s">
        <v>22</v>
      </c>
      <c r="B12" s="32">
        <v>312</v>
      </c>
      <c r="C12" s="38">
        <f>IF($C$2&gt;1000,$C$2-1000,0)</f>
        <v>0</v>
      </c>
      <c r="D12" s="38">
        <f t="shared" si="0"/>
        <v>0</v>
      </c>
      <c r="E12" s="15" t="s">
        <v>22</v>
      </c>
      <c r="F12" s="32">
        <v>361</v>
      </c>
      <c r="G12" s="38">
        <f>IF($C$2&gt;1000,$C$2-1000,0)</f>
        <v>0</v>
      </c>
      <c r="H12" s="38">
        <f t="shared" si="1"/>
        <v>0</v>
      </c>
    </row>
    <row r="13" spans="1:8" ht="13.5">
      <c r="A13" s="15"/>
      <c r="B13" s="38"/>
      <c r="C13" s="38"/>
      <c r="D13" s="38">
        <f>IF(C13="","",C13*B13)</f>
      </c>
      <c r="E13" s="15"/>
      <c r="F13" s="38"/>
      <c r="G13" s="38"/>
      <c r="H13" s="38">
        <f>IF(G13="","",G13*F13)</f>
      </c>
    </row>
    <row r="14" spans="1:8" ht="13.5">
      <c r="A14" s="15" t="s">
        <v>4</v>
      </c>
      <c r="B14" s="38"/>
      <c r="C14" s="38"/>
      <c r="D14" s="38">
        <v>2460</v>
      </c>
      <c r="E14" s="15" t="s">
        <v>4</v>
      </c>
      <c r="F14" s="38"/>
      <c r="G14" s="38"/>
      <c r="H14" s="38">
        <v>2360</v>
      </c>
    </row>
    <row r="15" spans="1:8" ht="13.5">
      <c r="A15" s="15"/>
      <c r="B15" s="38"/>
      <c r="C15" s="38"/>
      <c r="D15" s="38"/>
      <c r="E15" s="15"/>
      <c r="F15" s="38"/>
      <c r="G15" s="38"/>
      <c r="H15" s="38"/>
    </row>
    <row r="16" spans="1:8" ht="13.5">
      <c r="A16" s="17" t="s">
        <v>7</v>
      </c>
      <c r="B16" s="38"/>
      <c r="C16" s="38">
        <f>SUM(C6:C12)</f>
        <v>0</v>
      </c>
      <c r="D16" s="38">
        <f>SUM(D6:D14)</f>
        <v>2460</v>
      </c>
      <c r="E16" s="18"/>
      <c r="F16" s="17"/>
      <c r="G16" s="18"/>
      <c r="H16" s="39">
        <f>SUM(H6:H14)</f>
        <v>2360</v>
      </c>
    </row>
    <row r="17" spans="1:8" ht="13.5">
      <c r="A17" s="17" t="s">
        <v>8</v>
      </c>
      <c r="B17" s="38"/>
      <c r="C17" s="38"/>
      <c r="D17" s="40">
        <f>ROUNDDOWN(D16*0.1,0)</f>
        <v>246</v>
      </c>
      <c r="E17" s="18"/>
      <c r="F17" s="17"/>
      <c r="G17" s="18"/>
      <c r="H17" s="39">
        <f>ROUNDDOWN(H16*0.1,0)</f>
        <v>236</v>
      </c>
    </row>
    <row r="18" spans="1:8" ht="13.5">
      <c r="A18" s="17" t="s">
        <v>9</v>
      </c>
      <c r="B18" s="38"/>
      <c r="C18" s="38"/>
      <c r="D18" s="38">
        <f>SUM(D16:D17)</f>
        <v>2706</v>
      </c>
      <c r="E18" s="18"/>
      <c r="F18" s="17"/>
      <c r="G18" s="18"/>
      <c r="H18" s="39">
        <f>SUM(H16:H17)</f>
        <v>2596</v>
      </c>
    </row>
    <row r="19" ht="13.5">
      <c r="A19" s="35"/>
    </row>
    <row r="20" ht="13.5">
      <c r="A20" s="35"/>
    </row>
  </sheetData>
  <sheetProtection/>
  <mergeCells count="5">
    <mergeCell ref="E1:F1"/>
    <mergeCell ref="G1:H1"/>
    <mergeCell ref="E2:F2"/>
    <mergeCell ref="G2:H2"/>
    <mergeCell ref="E3:F3"/>
  </mergeCells>
  <printOptions/>
  <pageMargins left="0.75" right="0.75" top="1" bottom="1" header="0.512" footer="0.512"/>
  <pageSetup horizontalDpi="300" verticalDpi="300" orientation="portrait" paperSize="9" r:id="rId3"/>
  <legacyDrawing r:id="rId2"/>
</worksheet>
</file>

<file path=xl/worksheets/sheet14.xml><?xml version="1.0" encoding="utf-8"?>
<worksheet xmlns="http://schemas.openxmlformats.org/spreadsheetml/2006/main" xmlns:r="http://schemas.openxmlformats.org/officeDocument/2006/relationships">
  <sheetPr codeName="Sheet14"/>
  <dimension ref="A1:H18"/>
  <sheetViews>
    <sheetView showZeros="0" zoomScalePageLayoutView="0" workbookViewId="0" topLeftCell="A10">
      <selection activeCell="M3" sqref="M3"/>
    </sheetView>
  </sheetViews>
  <sheetFormatPr defaultColWidth="9.00390625" defaultRowHeight="13.5"/>
  <cols>
    <col min="1" max="1" width="9.00390625" style="1" customWidth="1"/>
    <col min="2" max="3" width="14.00390625" style="35" customWidth="1"/>
    <col min="4" max="4" width="23.625" style="0" customWidth="1"/>
  </cols>
  <sheetData>
    <row r="1" spans="3:8" ht="45" customHeight="1" thickBot="1">
      <c r="C1" s="26" t="s">
        <v>3</v>
      </c>
      <c r="D1" s="7" t="s">
        <v>5</v>
      </c>
      <c r="E1" s="105" t="s">
        <v>17</v>
      </c>
      <c r="F1" s="105"/>
      <c r="G1" s="105" t="s">
        <v>9</v>
      </c>
      <c r="H1" s="105"/>
    </row>
    <row r="2" spans="2:8" ht="60.75" customHeight="1" thickBot="1">
      <c r="B2" s="37" t="s">
        <v>6</v>
      </c>
      <c r="C2" s="28">
        <f>Sheet1!H13</f>
        <v>0</v>
      </c>
      <c r="D2" s="37">
        <f>D18</f>
        <v>11088</v>
      </c>
      <c r="E2" s="103">
        <f>H18</f>
        <v>2596</v>
      </c>
      <c r="F2" s="104"/>
      <c r="G2" s="103">
        <f>SUM(D2:F2)</f>
        <v>13684</v>
      </c>
      <c r="H2" s="104"/>
    </row>
    <row r="3" spans="2:8" ht="60.75" customHeight="1">
      <c r="B3" s="30"/>
      <c r="C3" s="30" t="s">
        <v>18</v>
      </c>
      <c r="D3" s="30">
        <f>D17</f>
        <v>1008</v>
      </c>
      <c r="E3" s="102">
        <f>H17</f>
        <v>236</v>
      </c>
      <c r="F3" s="102"/>
      <c r="G3" s="12"/>
      <c r="H3" s="13"/>
    </row>
    <row r="4" spans="2:8" ht="60.75" customHeight="1">
      <c r="B4" s="30"/>
      <c r="C4" s="30"/>
      <c r="D4" s="30"/>
      <c r="E4" s="12"/>
      <c r="F4" s="12"/>
      <c r="G4" s="12"/>
      <c r="H4" s="13"/>
    </row>
    <row r="5" spans="2:8" ht="45" customHeight="1">
      <c r="B5" s="36" t="s">
        <v>15</v>
      </c>
      <c r="C5" s="36" t="s">
        <v>3</v>
      </c>
      <c r="D5" s="7" t="s">
        <v>5</v>
      </c>
      <c r="F5" s="26" t="s">
        <v>15</v>
      </c>
      <c r="G5" s="26"/>
      <c r="H5" s="7" t="s">
        <v>5</v>
      </c>
    </row>
    <row r="6" spans="1:8" ht="13.5">
      <c r="A6" s="15" t="s">
        <v>19</v>
      </c>
      <c r="B6" s="32">
        <v>175</v>
      </c>
      <c r="C6" s="38">
        <f>IF($C$2&gt;20,$C$2-C7-C8-C9-C10-C11-C12,C2)</f>
        <v>0</v>
      </c>
      <c r="D6" s="38">
        <f aca="true" t="shared" si="0" ref="D6:D12">B6*C6</f>
        <v>0</v>
      </c>
      <c r="E6" s="15" t="s">
        <v>19</v>
      </c>
      <c r="F6" s="32">
        <v>17</v>
      </c>
      <c r="G6" s="38">
        <f>IF($C$2&gt;20,$C$2-G7-G8-G9-G10-G11-G12,C2)</f>
        <v>0</v>
      </c>
      <c r="H6" s="38">
        <f aca="true" t="shared" si="1" ref="H6:H12">F6*G6</f>
        <v>0</v>
      </c>
    </row>
    <row r="7" spans="1:8" ht="13.5">
      <c r="A7" s="15" t="s">
        <v>20</v>
      </c>
      <c r="B7" s="32">
        <v>241</v>
      </c>
      <c r="C7" s="38">
        <f>IF($C$2&gt;20,$C$2-20-C8-C9-C10-C11-C12,0)</f>
        <v>0</v>
      </c>
      <c r="D7" s="38">
        <f t="shared" si="0"/>
        <v>0</v>
      </c>
      <c r="E7" s="15" t="s">
        <v>20</v>
      </c>
      <c r="F7" s="32">
        <v>219</v>
      </c>
      <c r="G7" s="38">
        <f>IF($C$2&gt;20,$C$2-20-G8-G9-G10-G11-G12,0)</f>
        <v>0</v>
      </c>
      <c r="H7" s="38">
        <f t="shared" si="1"/>
        <v>0</v>
      </c>
    </row>
    <row r="8" spans="1:8" ht="13.5">
      <c r="A8" s="15" t="s">
        <v>0</v>
      </c>
      <c r="B8" s="32">
        <v>274</v>
      </c>
      <c r="C8" s="38">
        <f>IF($C$2&gt;40,$C$2-40-C9-C10-C11-C12,0)</f>
        <v>0</v>
      </c>
      <c r="D8" s="38">
        <f t="shared" si="0"/>
        <v>0</v>
      </c>
      <c r="E8" s="15" t="s">
        <v>0</v>
      </c>
      <c r="F8" s="32">
        <v>241</v>
      </c>
      <c r="G8" s="38">
        <f>IF($C$2&gt;40,$C$2-40-G9-G10-G11-G12,0)</f>
        <v>0</v>
      </c>
      <c r="H8" s="38">
        <f t="shared" si="1"/>
        <v>0</v>
      </c>
    </row>
    <row r="9" spans="1:8" ht="13.5">
      <c r="A9" s="15" t="s">
        <v>1</v>
      </c>
      <c r="B9" s="32">
        <v>285</v>
      </c>
      <c r="C9" s="38">
        <f>IF($C$2&gt;60,$C$2-60-C10-C11-C12,0)</f>
        <v>0</v>
      </c>
      <c r="D9" s="38">
        <f t="shared" si="0"/>
        <v>0</v>
      </c>
      <c r="E9" s="15" t="s">
        <v>1</v>
      </c>
      <c r="F9" s="32">
        <v>285</v>
      </c>
      <c r="G9" s="38">
        <f>IF($C$2&gt;60,$C$2-60-G10-G11-G12,0)</f>
        <v>0</v>
      </c>
      <c r="H9" s="38">
        <f t="shared" si="1"/>
        <v>0</v>
      </c>
    </row>
    <row r="10" spans="1:8" ht="13.5">
      <c r="A10" s="15" t="s">
        <v>2</v>
      </c>
      <c r="B10" s="32">
        <v>300</v>
      </c>
      <c r="C10" s="38">
        <f>IF($C$2&gt;100,$C$2-100-C11-C12,0)</f>
        <v>0</v>
      </c>
      <c r="D10" s="38">
        <f t="shared" si="0"/>
        <v>0</v>
      </c>
      <c r="E10" s="15" t="s">
        <v>2</v>
      </c>
      <c r="F10" s="32">
        <v>318</v>
      </c>
      <c r="G10" s="38">
        <f>IF($C$2&gt;100,$C$2-100-G11-G12,0)</f>
        <v>0</v>
      </c>
      <c r="H10" s="38">
        <f t="shared" si="1"/>
        <v>0</v>
      </c>
    </row>
    <row r="11" spans="1:8" ht="13.5">
      <c r="A11" s="15" t="s">
        <v>21</v>
      </c>
      <c r="B11" s="32">
        <v>306</v>
      </c>
      <c r="C11" s="38">
        <f>IF($C$2&gt;=200,$C$2-200-C12,0)</f>
        <v>0</v>
      </c>
      <c r="D11" s="38">
        <f t="shared" si="0"/>
        <v>0</v>
      </c>
      <c r="E11" s="15" t="s">
        <v>21</v>
      </c>
      <c r="F11" s="32">
        <v>340</v>
      </c>
      <c r="G11" s="38">
        <f>IF($C$2&gt;=200,$C$2-200-G12,0)</f>
        <v>0</v>
      </c>
      <c r="H11" s="38">
        <f t="shared" si="1"/>
        <v>0</v>
      </c>
    </row>
    <row r="12" spans="1:8" ht="13.5">
      <c r="A12" s="15" t="s">
        <v>22</v>
      </c>
      <c r="B12" s="32">
        <v>312</v>
      </c>
      <c r="C12" s="38">
        <f>IF($C$2&gt;1000,$C$2-1000,0)</f>
        <v>0</v>
      </c>
      <c r="D12" s="38">
        <f t="shared" si="0"/>
        <v>0</v>
      </c>
      <c r="E12" s="15" t="s">
        <v>22</v>
      </c>
      <c r="F12" s="32">
        <v>361</v>
      </c>
      <c r="G12" s="38">
        <f>IF($C$2&gt;1000,$C$2-1000,0)</f>
        <v>0</v>
      </c>
      <c r="H12" s="38">
        <f t="shared" si="1"/>
        <v>0</v>
      </c>
    </row>
    <row r="13" spans="1:8" ht="13.5">
      <c r="A13" s="15"/>
      <c r="B13" s="38"/>
      <c r="C13" s="38"/>
      <c r="D13" s="38">
        <f>IF(C13="","",C13*B13)</f>
      </c>
      <c r="E13" s="15"/>
      <c r="F13" s="38"/>
      <c r="G13" s="38"/>
      <c r="H13" s="38">
        <f>IF(G13="","",G13*F13)</f>
      </c>
    </row>
    <row r="14" spans="1:8" ht="13.5">
      <c r="A14" s="15" t="s">
        <v>4</v>
      </c>
      <c r="B14" s="38"/>
      <c r="C14" s="38"/>
      <c r="D14" s="38">
        <v>10080</v>
      </c>
      <c r="E14" s="15" t="s">
        <v>4</v>
      </c>
      <c r="F14" s="38"/>
      <c r="G14" s="38"/>
      <c r="H14" s="38">
        <v>2360</v>
      </c>
    </row>
    <row r="15" spans="1:8" ht="13.5">
      <c r="A15" s="15"/>
      <c r="B15" s="38"/>
      <c r="C15" s="38"/>
      <c r="D15" s="38"/>
      <c r="E15" s="15"/>
      <c r="F15" s="38"/>
      <c r="G15" s="38"/>
      <c r="H15" s="38"/>
    </row>
    <row r="16" spans="1:8" ht="13.5">
      <c r="A16" s="17" t="s">
        <v>7</v>
      </c>
      <c r="B16" s="38"/>
      <c r="C16" s="38">
        <f>SUM(C6:C12)</f>
        <v>0</v>
      </c>
      <c r="D16" s="38">
        <f>SUM(D6:D14)</f>
        <v>10080</v>
      </c>
      <c r="E16" s="18"/>
      <c r="F16" s="17"/>
      <c r="G16" s="18"/>
      <c r="H16" s="39">
        <f>SUM(H6:H14)</f>
        <v>2360</v>
      </c>
    </row>
    <row r="17" spans="1:8" ht="13.5">
      <c r="A17" s="17" t="s">
        <v>8</v>
      </c>
      <c r="B17" s="38"/>
      <c r="C17" s="38"/>
      <c r="D17" s="40">
        <f>ROUNDDOWN(D16*0.1,0)</f>
        <v>1008</v>
      </c>
      <c r="E17" s="18"/>
      <c r="F17" s="17"/>
      <c r="G17" s="18"/>
      <c r="H17" s="39">
        <f>ROUNDDOWN(H16*0.1,0)</f>
        <v>236</v>
      </c>
    </row>
    <row r="18" spans="1:8" ht="13.5">
      <c r="A18" s="17" t="s">
        <v>9</v>
      </c>
      <c r="B18" s="38"/>
      <c r="C18" s="38"/>
      <c r="D18" s="38">
        <f>SUM(D16:D17)</f>
        <v>11088</v>
      </c>
      <c r="E18" s="18"/>
      <c r="F18" s="17"/>
      <c r="G18" s="18"/>
      <c r="H18" s="39">
        <f>SUM(H16:H17)</f>
        <v>2596</v>
      </c>
    </row>
    <row r="21" ht="12.75" customHeight="1"/>
    <row r="22" ht="12.75" customHeight="1"/>
    <row r="23" ht="12.75" customHeight="1"/>
    <row r="24" ht="12.75" customHeight="1"/>
  </sheetData>
  <sheetProtection/>
  <mergeCells count="5">
    <mergeCell ref="E1:F1"/>
    <mergeCell ref="G1:H1"/>
    <mergeCell ref="E2:F2"/>
    <mergeCell ref="G2:H2"/>
    <mergeCell ref="E3:F3"/>
  </mergeCells>
  <printOptions/>
  <pageMargins left="0.75" right="0.75" top="1" bottom="1" header="0.512" footer="0.512"/>
  <pageSetup horizontalDpi="300" verticalDpi="300" orientation="portrait" paperSize="9" r:id="rId3"/>
  <legacyDrawing r:id="rId2"/>
</worksheet>
</file>

<file path=xl/worksheets/sheet15.xml><?xml version="1.0" encoding="utf-8"?>
<worksheet xmlns="http://schemas.openxmlformats.org/spreadsheetml/2006/main" xmlns:r="http://schemas.openxmlformats.org/officeDocument/2006/relationships">
  <sheetPr codeName="Sheet15"/>
  <dimension ref="A1:H18"/>
  <sheetViews>
    <sheetView showZeros="0" zoomScalePageLayoutView="0" workbookViewId="0" topLeftCell="A13">
      <selection activeCell="M3" sqref="M3"/>
    </sheetView>
  </sheetViews>
  <sheetFormatPr defaultColWidth="9.00390625" defaultRowHeight="13.5"/>
  <cols>
    <col min="1" max="1" width="9.00390625" style="1" customWidth="1"/>
    <col min="2" max="3" width="14.00390625" style="35" customWidth="1"/>
    <col min="4" max="4" width="23.625" style="0" customWidth="1"/>
  </cols>
  <sheetData>
    <row r="1" spans="3:8" ht="45" customHeight="1" thickBot="1">
      <c r="C1" s="36" t="s">
        <v>3</v>
      </c>
      <c r="D1" s="7" t="s">
        <v>5</v>
      </c>
      <c r="E1" s="105" t="s">
        <v>17</v>
      </c>
      <c r="F1" s="105"/>
      <c r="G1" s="105" t="s">
        <v>9</v>
      </c>
      <c r="H1" s="105"/>
    </row>
    <row r="2" spans="2:8" ht="60.75" customHeight="1" thickBot="1">
      <c r="B2" s="37" t="s">
        <v>10</v>
      </c>
      <c r="C2" s="28">
        <f>Sheet1!H13</f>
        <v>0</v>
      </c>
      <c r="D2" s="37">
        <f>D18</f>
        <v>36080</v>
      </c>
      <c r="E2" s="103">
        <f>H18</f>
        <v>2596</v>
      </c>
      <c r="F2" s="104"/>
      <c r="G2" s="103">
        <f>SUM(D2:F2)</f>
        <v>38676</v>
      </c>
      <c r="H2" s="104"/>
    </row>
    <row r="3" spans="2:8" ht="60.75" customHeight="1">
      <c r="B3" s="30"/>
      <c r="C3" s="30" t="s">
        <v>18</v>
      </c>
      <c r="D3" s="30">
        <f>D17</f>
        <v>3280</v>
      </c>
      <c r="E3" s="102">
        <f>H17</f>
        <v>236</v>
      </c>
      <c r="F3" s="102"/>
      <c r="G3" s="12"/>
      <c r="H3" s="13"/>
    </row>
    <row r="4" spans="2:8" ht="35.25" customHeight="1">
      <c r="B4" s="30"/>
      <c r="C4" s="31"/>
      <c r="D4" s="30"/>
      <c r="E4" s="12"/>
      <c r="F4" s="13"/>
      <c r="G4" s="12"/>
      <c r="H4" s="13"/>
    </row>
    <row r="5" spans="2:8" ht="45" customHeight="1">
      <c r="B5" s="36" t="s">
        <v>15</v>
      </c>
      <c r="C5" s="36" t="s">
        <v>3</v>
      </c>
      <c r="D5" s="7" t="s">
        <v>5</v>
      </c>
      <c r="F5" s="26" t="s">
        <v>15</v>
      </c>
      <c r="G5" s="26"/>
      <c r="H5" s="7" t="s">
        <v>5</v>
      </c>
    </row>
    <row r="6" spans="1:8" ht="13.5">
      <c r="A6" s="15" t="s">
        <v>19</v>
      </c>
      <c r="B6" s="32">
        <v>175</v>
      </c>
      <c r="C6" s="38">
        <f>IF($C$2&gt;20,$C$2-C7-C8-C9-C10-C11-C12,C2)</f>
        <v>0</v>
      </c>
      <c r="D6" s="38">
        <f aca="true" t="shared" si="0" ref="D6:D12">B6*C6</f>
        <v>0</v>
      </c>
      <c r="E6" s="15" t="s">
        <v>19</v>
      </c>
      <c r="F6" s="32">
        <v>17</v>
      </c>
      <c r="G6" s="38">
        <f>IF($C$2&gt;20,$C$2-G7-G8-G9-G10-G11-G12,C2)</f>
        <v>0</v>
      </c>
      <c r="H6" s="38">
        <f aca="true" t="shared" si="1" ref="H6:H12">F6*G6</f>
        <v>0</v>
      </c>
    </row>
    <row r="7" spans="1:8" ht="13.5">
      <c r="A7" s="15" t="s">
        <v>20</v>
      </c>
      <c r="B7" s="32">
        <v>241</v>
      </c>
      <c r="C7" s="38">
        <f>IF($C$2&gt;20,$C$2-20-C8-C9-C10-C11-C12,0)</f>
        <v>0</v>
      </c>
      <c r="D7" s="38">
        <f t="shared" si="0"/>
        <v>0</v>
      </c>
      <c r="E7" s="15" t="s">
        <v>20</v>
      </c>
      <c r="F7" s="32">
        <v>219</v>
      </c>
      <c r="G7" s="38">
        <f>IF($C$2&gt;20,$C$2-20-G8-G9-G10-G11-G12,0)</f>
        <v>0</v>
      </c>
      <c r="H7" s="38">
        <f t="shared" si="1"/>
        <v>0</v>
      </c>
    </row>
    <row r="8" spans="1:8" ht="13.5">
      <c r="A8" s="15" t="s">
        <v>0</v>
      </c>
      <c r="B8" s="32">
        <v>274</v>
      </c>
      <c r="C8" s="38">
        <f>IF($C$2&gt;40,$C$2-40-C9-C10-C11-C12,0)</f>
        <v>0</v>
      </c>
      <c r="D8" s="38">
        <f t="shared" si="0"/>
        <v>0</v>
      </c>
      <c r="E8" s="15" t="s">
        <v>0</v>
      </c>
      <c r="F8" s="32">
        <v>241</v>
      </c>
      <c r="G8" s="38">
        <f>IF($C$2&gt;40,$C$2-40-G9-G10-G11-G12,0)</f>
        <v>0</v>
      </c>
      <c r="H8" s="38">
        <f t="shared" si="1"/>
        <v>0</v>
      </c>
    </row>
    <row r="9" spans="1:8" ht="13.5">
      <c r="A9" s="15" t="s">
        <v>1</v>
      </c>
      <c r="B9" s="32">
        <v>285</v>
      </c>
      <c r="C9" s="38">
        <f>IF($C$2&gt;60,$C$2-60-C10-C11-C12,0)</f>
        <v>0</v>
      </c>
      <c r="D9" s="38">
        <f t="shared" si="0"/>
        <v>0</v>
      </c>
      <c r="E9" s="15" t="s">
        <v>1</v>
      </c>
      <c r="F9" s="32">
        <v>285</v>
      </c>
      <c r="G9" s="38">
        <f>IF($C$2&gt;60,$C$2-60-G10-G11-G12,0)</f>
        <v>0</v>
      </c>
      <c r="H9" s="38">
        <f t="shared" si="1"/>
        <v>0</v>
      </c>
    </row>
    <row r="10" spans="1:8" ht="13.5">
      <c r="A10" s="15" t="s">
        <v>2</v>
      </c>
      <c r="B10" s="32">
        <v>300</v>
      </c>
      <c r="C10" s="38">
        <f>IF($C$2&gt;100,$C$2-100-C11-C12,0)</f>
        <v>0</v>
      </c>
      <c r="D10" s="38">
        <f t="shared" si="0"/>
        <v>0</v>
      </c>
      <c r="E10" s="15" t="s">
        <v>2</v>
      </c>
      <c r="F10" s="32">
        <v>318</v>
      </c>
      <c r="G10" s="38">
        <f>IF($C$2&gt;100,$C$2-100-G11-G12,0)</f>
        <v>0</v>
      </c>
      <c r="H10" s="38">
        <f t="shared" si="1"/>
        <v>0</v>
      </c>
    </row>
    <row r="11" spans="1:8" ht="13.5">
      <c r="A11" s="15" t="s">
        <v>21</v>
      </c>
      <c r="B11" s="32">
        <v>306</v>
      </c>
      <c r="C11" s="38">
        <f>IF($C$2&gt;=200,$C$2-200-C12,0)</f>
        <v>0</v>
      </c>
      <c r="D11" s="38">
        <f t="shared" si="0"/>
        <v>0</v>
      </c>
      <c r="E11" s="15" t="s">
        <v>21</v>
      </c>
      <c r="F11" s="32">
        <v>340</v>
      </c>
      <c r="G11" s="38">
        <f>IF($C$2&gt;=200,$C$2-200-G12,0)</f>
        <v>0</v>
      </c>
      <c r="H11" s="38">
        <f t="shared" si="1"/>
        <v>0</v>
      </c>
    </row>
    <row r="12" spans="1:8" ht="13.5">
      <c r="A12" s="15" t="s">
        <v>22</v>
      </c>
      <c r="B12" s="32">
        <v>312</v>
      </c>
      <c r="C12" s="38">
        <f>IF($C$2&gt;1000,$C$2-1000,0)</f>
        <v>0</v>
      </c>
      <c r="D12" s="38">
        <f t="shared" si="0"/>
        <v>0</v>
      </c>
      <c r="E12" s="15" t="s">
        <v>22</v>
      </c>
      <c r="F12" s="32">
        <v>361</v>
      </c>
      <c r="G12" s="38">
        <f>IF($C$2&gt;1000,$C$2-1000,0)</f>
        <v>0</v>
      </c>
      <c r="H12" s="38">
        <f t="shared" si="1"/>
        <v>0</v>
      </c>
    </row>
    <row r="13" spans="1:8" ht="13.5">
      <c r="A13" s="15"/>
      <c r="B13" s="38"/>
      <c r="C13" s="38"/>
      <c r="D13" s="38">
        <f>IF(C13="","",C13*B13)</f>
      </c>
      <c r="E13" s="15"/>
      <c r="F13" s="38"/>
      <c r="G13" s="38"/>
      <c r="H13" s="38">
        <f>IF(G13="","",G13*F13)</f>
      </c>
    </row>
    <row r="14" spans="1:8" ht="13.5">
      <c r="A14" s="15" t="s">
        <v>4</v>
      </c>
      <c r="B14" s="38"/>
      <c r="C14" s="38"/>
      <c r="D14" s="38">
        <v>32800</v>
      </c>
      <c r="E14" s="15" t="s">
        <v>4</v>
      </c>
      <c r="F14" s="38"/>
      <c r="G14" s="38"/>
      <c r="H14" s="38">
        <v>2360</v>
      </c>
    </row>
    <row r="15" spans="1:8" ht="13.5">
      <c r="A15" s="15"/>
      <c r="B15" s="38"/>
      <c r="C15" s="38"/>
      <c r="D15" s="38"/>
      <c r="E15" s="15"/>
      <c r="F15" s="38"/>
      <c r="G15" s="38"/>
      <c r="H15" s="38"/>
    </row>
    <row r="16" spans="1:8" ht="13.5">
      <c r="A16" s="17" t="s">
        <v>7</v>
      </c>
      <c r="B16" s="38"/>
      <c r="C16" s="38">
        <f>SUM(C6:C12)</f>
        <v>0</v>
      </c>
      <c r="D16" s="38">
        <f>SUM(D6:D14)</f>
        <v>32800</v>
      </c>
      <c r="E16" s="18"/>
      <c r="F16" s="17"/>
      <c r="G16" s="18"/>
      <c r="H16" s="39">
        <f>SUM(H6:H14)</f>
        <v>2360</v>
      </c>
    </row>
    <row r="17" spans="1:8" ht="13.5">
      <c r="A17" s="17" t="s">
        <v>8</v>
      </c>
      <c r="B17" s="38"/>
      <c r="C17" s="38"/>
      <c r="D17" s="40">
        <f>ROUNDDOWN(D16*0.1,0)</f>
        <v>3280</v>
      </c>
      <c r="E17" s="18"/>
      <c r="F17" s="17"/>
      <c r="G17" s="18"/>
      <c r="H17" s="39">
        <f>ROUNDDOWN(H16*0.1,0)</f>
        <v>236</v>
      </c>
    </row>
    <row r="18" spans="1:8" ht="13.5">
      <c r="A18" s="17" t="s">
        <v>9</v>
      </c>
      <c r="B18" s="38"/>
      <c r="C18" s="38"/>
      <c r="D18" s="38">
        <f>SUM(D16:D17)</f>
        <v>36080</v>
      </c>
      <c r="E18" s="18"/>
      <c r="F18" s="17"/>
      <c r="G18" s="18"/>
      <c r="H18" s="39">
        <f>SUM(H16:H17)</f>
        <v>2596</v>
      </c>
    </row>
    <row r="21" ht="12.75" customHeight="1"/>
    <row r="22" ht="12.75" customHeight="1"/>
    <row r="23" ht="12.75" customHeight="1"/>
    <row r="24" ht="12.75" customHeight="1"/>
  </sheetData>
  <sheetProtection/>
  <mergeCells count="5">
    <mergeCell ref="E1:F1"/>
    <mergeCell ref="G1:H1"/>
    <mergeCell ref="E2:F2"/>
    <mergeCell ref="G2:H2"/>
    <mergeCell ref="E3:F3"/>
  </mergeCells>
  <printOptions/>
  <pageMargins left="0.75" right="0.75" top="1" bottom="1" header="0.512" footer="0.512"/>
  <pageSetup horizontalDpi="300" verticalDpi="300" orientation="portrait" paperSize="9" r:id="rId3"/>
  <legacyDrawing r:id="rId2"/>
</worksheet>
</file>

<file path=xl/worksheets/sheet16.xml><?xml version="1.0" encoding="utf-8"?>
<worksheet xmlns="http://schemas.openxmlformats.org/spreadsheetml/2006/main" xmlns:r="http://schemas.openxmlformats.org/officeDocument/2006/relationships">
  <sheetPr codeName="Sheet16"/>
  <dimension ref="A1:H18"/>
  <sheetViews>
    <sheetView showZeros="0" zoomScalePageLayoutView="0" workbookViewId="0" topLeftCell="A10">
      <selection activeCell="M3" sqref="M3"/>
    </sheetView>
  </sheetViews>
  <sheetFormatPr defaultColWidth="9.00390625" defaultRowHeight="13.5"/>
  <cols>
    <col min="1" max="1" width="9.00390625" style="1" customWidth="1"/>
    <col min="2" max="3" width="14.00390625" style="35" customWidth="1"/>
    <col min="4" max="4" width="23.625" style="0" customWidth="1"/>
    <col min="8" max="8" width="16.75390625" style="0" customWidth="1"/>
  </cols>
  <sheetData>
    <row r="1" spans="3:8" ht="45" customHeight="1" thickBot="1">
      <c r="C1" s="36" t="s">
        <v>3</v>
      </c>
      <c r="D1" s="7" t="s">
        <v>5</v>
      </c>
      <c r="E1" s="105" t="s">
        <v>17</v>
      </c>
      <c r="F1" s="105"/>
      <c r="G1" s="105" t="s">
        <v>9</v>
      </c>
      <c r="H1" s="105"/>
    </row>
    <row r="2" spans="2:8" ht="60.75" customHeight="1" thickBot="1">
      <c r="B2" s="37" t="s">
        <v>11</v>
      </c>
      <c r="C2" s="28">
        <f>Sheet1!H13</f>
        <v>0</v>
      </c>
      <c r="D2" s="37">
        <f>D18</f>
        <v>83160</v>
      </c>
      <c r="E2" s="103">
        <f>H18</f>
        <v>2596</v>
      </c>
      <c r="F2" s="104"/>
      <c r="G2" s="103">
        <f>SUM(D2:F2)</f>
        <v>85756</v>
      </c>
      <c r="H2" s="104"/>
    </row>
    <row r="3" spans="2:8" ht="60.75" customHeight="1">
      <c r="B3" s="30"/>
      <c r="C3" s="30" t="s">
        <v>18</v>
      </c>
      <c r="D3" s="30">
        <f>D17</f>
        <v>7560</v>
      </c>
      <c r="E3" s="102">
        <f>H17</f>
        <v>236</v>
      </c>
      <c r="F3" s="102"/>
      <c r="G3" s="12"/>
      <c r="H3" s="13"/>
    </row>
    <row r="4" spans="2:8" ht="35.25" customHeight="1">
      <c r="B4" s="30"/>
      <c r="C4" s="31"/>
      <c r="D4" s="30"/>
      <c r="E4" s="12"/>
      <c r="F4" s="13"/>
      <c r="G4" s="12"/>
      <c r="H4" s="13"/>
    </row>
    <row r="5" spans="2:8" ht="45" customHeight="1">
      <c r="B5" s="36" t="s">
        <v>15</v>
      </c>
      <c r="C5" s="36" t="s">
        <v>3</v>
      </c>
      <c r="D5" s="7" t="s">
        <v>5</v>
      </c>
      <c r="F5" s="26" t="s">
        <v>15</v>
      </c>
      <c r="G5" s="26"/>
      <c r="H5" s="7" t="s">
        <v>5</v>
      </c>
    </row>
    <row r="6" spans="1:8" ht="13.5">
      <c r="A6" s="15" t="s">
        <v>19</v>
      </c>
      <c r="B6" s="32">
        <v>175</v>
      </c>
      <c r="C6" s="38">
        <f>IF($C$2&gt;20,$C$2-C7-C8-C9-C10-C11-C12,C2)</f>
        <v>0</v>
      </c>
      <c r="D6" s="38">
        <f aca="true" t="shared" si="0" ref="D6:D12">B6*C6</f>
        <v>0</v>
      </c>
      <c r="E6" s="15" t="s">
        <v>19</v>
      </c>
      <c r="F6" s="32">
        <v>17</v>
      </c>
      <c r="G6" s="38">
        <f>IF($C$2&gt;20,$C$2-G7-G8-G9-G10-G11-G12,C2)</f>
        <v>0</v>
      </c>
      <c r="H6" s="38">
        <f aca="true" t="shared" si="1" ref="H6:H12">F6*G6</f>
        <v>0</v>
      </c>
    </row>
    <row r="7" spans="1:8" ht="13.5">
      <c r="A7" s="15" t="s">
        <v>20</v>
      </c>
      <c r="B7" s="32">
        <v>241</v>
      </c>
      <c r="C7" s="38">
        <f>IF($C$2&gt;20,$C$2-20-C8-C9-C10-C11-C12,0)</f>
        <v>0</v>
      </c>
      <c r="D7" s="38">
        <f t="shared" si="0"/>
        <v>0</v>
      </c>
      <c r="E7" s="15" t="s">
        <v>20</v>
      </c>
      <c r="F7" s="32">
        <v>219</v>
      </c>
      <c r="G7" s="38">
        <f>IF($C$2&gt;20,$C$2-20-G8-G9-G10-G11-G12,0)</f>
        <v>0</v>
      </c>
      <c r="H7" s="38">
        <f t="shared" si="1"/>
        <v>0</v>
      </c>
    </row>
    <row r="8" spans="1:8" ht="13.5">
      <c r="A8" s="15" t="s">
        <v>0</v>
      </c>
      <c r="B8" s="32">
        <v>274</v>
      </c>
      <c r="C8" s="38">
        <f>IF($C$2&gt;40,$C$2-40-C9-C10-C11-C12,0)</f>
        <v>0</v>
      </c>
      <c r="D8" s="38">
        <f t="shared" si="0"/>
        <v>0</v>
      </c>
      <c r="E8" s="15" t="s">
        <v>0</v>
      </c>
      <c r="F8" s="32">
        <v>241</v>
      </c>
      <c r="G8" s="38">
        <f>IF($C$2&gt;40,$C$2-40-G9-G10-G11-G12,0)</f>
        <v>0</v>
      </c>
      <c r="H8" s="38">
        <f t="shared" si="1"/>
        <v>0</v>
      </c>
    </row>
    <row r="9" spans="1:8" ht="13.5">
      <c r="A9" s="15" t="s">
        <v>1</v>
      </c>
      <c r="B9" s="32">
        <v>285</v>
      </c>
      <c r="C9" s="38">
        <f>IF($C$2&gt;60,$C$2-60-C10-C11-C12,0)</f>
        <v>0</v>
      </c>
      <c r="D9" s="38">
        <f t="shared" si="0"/>
        <v>0</v>
      </c>
      <c r="E9" s="15" t="s">
        <v>1</v>
      </c>
      <c r="F9" s="32">
        <v>285</v>
      </c>
      <c r="G9" s="38">
        <f>IF($C$2&gt;60,$C$2-60-G10-G11-G12,0)</f>
        <v>0</v>
      </c>
      <c r="H9" s="38">
        <f t="shared" si="1"/>
        <v>0</v>
      </c>
    </row>
    <row r="10" spans="1:8" ht="13.5">
      <c r="A10" s="15" t="s">
        <v>2</v>
      </c>
      <c r="B10" s="32">
        <v>300</v>
      </c>
      <c r="C10" s="38">
        <f>IF($C$2&gt;100,$C$2-100-C11-C12,0)</f>
        <v>0</v>
      </c>
      <c r="D10" s="38">
        <f t="shared" si="0"/>
        <v>0</v>
      </c>
      <c r="E10" s="15" t="s">
        <v>2</v>
      </c>
      <c r="F10" s="32">
        <v>318</v>
      </c>
      <c r="G10" s="38">
        <f>IF($C$2&gt;100,$C$2-100-G11-G12,0)</f>
        <v>0</v>
      </c>
      <c r="H10" s="38">
        <f t="shared" si="1"/>
        <v>0</v>
      </c>
    </row>
    <row r="11" spans="1:8" ht="13.5">
      <c r="A11" s="15" t="s">
        <v>21</v>
      </c>
      <c r="B11" s="32">
        <v>306</v>
      </c>
      <c r="C11" s="38">
        <f>IF($C$2&gt;=200,$C$2-200-C12,0)</f>
        <v>0</v>
      </c>
      <c r="D11" s="38">
        <f t="shared" si="0"/>
        <v>0</v>
      </c>
      <c r="E11" s="15" t="s">
        <v>21</v>
      </c>
      <c r="F11" s="32">
        <v>340</v>
      </c>
      <c r="G11" s="38">
        <f>IF($C$2&gt;=200,$C$2-200-G12,0)</f>
        <v>0</v>
      </c>
      <c r="H11" s="38">
        <f t="shared" si="1"/>
        <v>0</v>
      </c>
    </row>
    <row r="12" spans="1:8" ht="13.5">
      <c r="A12" s="15" t="s">
        <v>22</v>
      </c>
      <c r="B12" s="32">
        <v>312</v>
      </c>
      <c r="C12" s="38">
        <f>IF($C$2&gt;1000,$C$2-1000,0)</f>
        <v>0</v>
      </c>
      <c r="D12" s="38">
        <f t="shared" si="0"/>
        <v>0</v>
      </c>
      <c r="E12" s="15" t="s">
        <v>22</v>
      </c>
      <c r="F12" s="32">
        <v>361</v>
      </c>
      <c r="G12" s="38">
        <f>IF($C$2&gt;1000,$C$2-1000,0)</f>
        <v>0</v>
      </c>
      <c r="H12" s="38">
        <f t="shared" si="1"/>
        <v>0</v>
      </c>
    </row>
    <row r="13" spans="1:8" ht="13.5">
      <c r="A13" s="15"/>
      <c r="B13" s="38"/>
      <c r="C13" s="38"/>
      <c r="D13" s="38">
        <f>IF(C13="","",C13*B13)</f>
      </c>
      <c r="E13" s="15"/>
      <c r="F13" s="38"/>
      <c r="G13" s="38"/>
      <c r="H13" s="38">
        <f>IF(G13="","",G13*F13)</f>
      </c>
    </row>
    <row r="14" spans="1:8" ht="13.5">
      <c r="A14" s="15" t="s">
        <v>4</v>
      </c>
      <c r="B14" s="38"/>
      <c r="C14" s="38"/>
      <c r="D14" s="38">
        <v>75600</v>
      </c>
      <c r="E14" s="15" t="s">
        <v>4</v>
      </c>
      <c r="F14" s="38"/>
      <c r="G14" s="38"/>
      <c r="H14" s="38">
        <v>2360</v>
      </c>
    </row>
    <row r="15" spans="1:8" ht="13.5">
      <c r="A15" s="15"/>
      <c r="B15" s="38"/>
      <c r="C15" s="38"/>
      <c r="D15" s="38"/>
      <c r="E15" s="15"/>
      <c r="F15" s="38"/>
      <c r="G15" s="38"/>
      <c r="H15" s="38"/>
    </row>
    <row r="16" spans="1:8" ht="13.5">
      <c r="A16" s="17" t="s">
        <v>7</v>
      </c>
      <c r="B16" s="38"/>
      <c r="C16" s="38">
        <f>SUM(C6:C12)</f>
        <v>0</v>
      </c>
      <c r="D16" s="38">
        <f>SUM(D6:D14)</f>
        <v>75600</v>
      </c>
      <c r="E16" s="18"/>
      <c r="F16" s="17"/>
      <c r="G16" s="18"/>
      <c r="H16" s="39">
        <f>SUM(H6:H14)</f>
        <v>2360</v>
      </c>
    </row>
    <row r="17" spans="1:8" ht="13.5">
      <c r="A17" s="17" t="s">
        <v>8</v>
      </c>
      <c r="B17" s="38"/>
      <c r="C17" s="38"/>
      <c r="D17" s="40">
        <f>ROUNDDOWN(D16*0.1,0)</f>
        <v>7560</v>
      </c>
      <c r="E17" s="18"/>
      <c r="F17" s="17"/>
      <c r="G17" s="18"/>
      <c r="H17" s="39">
        <f>ROUNDDOWN(H16*0.1,0)</f>
        <v>236</v>
      </c>
    </row>
    <row r="18" spans="1:8" ht="13.5">
      <c r="A18" s="17" t="s">
        <v>9</v>
      </c>
      <c r="B18" s="38"/>
      <c r="C18" s="38"/>
      <c r="D18" s="38">
        <f>SUM(D16:D17)</f>
        <v>83160</v>
      </c>
      <c r="E18" s="18"/>
      <c r="F18" s="17"/>
      <c r="G18" s="18"/>
      <c r="H18" s="39">
        <f>SUM(H16:H17)</f>
        <v>2596</v>
      </c>
    </row>
    <row r="21" ht="12.75" customHeight="1"/>
    <row r="22" ht="12.75" customHeight="1"/>
    <row r="23" ht="12.75" customHeight="1"/>
    <row r="24" ht="12.75" customHeight="1"/>
  </sheetData>
  <sheetProtection/>
  <mergeCells count="5">
    <mergeCell ref="E1:F1"/>
    <mergeCell ref="G1:H1"/>
    <mergeCell ref="E2:F2"/>
    <mergeCell ref="G2:H2"/>
    <mergeCell ref="E3:F3"/>
  </mergeCells>
  <printOptions/>
  <pageMargins left="0.75" right="0.75" top="1" bottom="1" header="0.512" footer="0.512"/>
  <pageSetup horizontalDpi="300" verticalDpi="300" orientation="portrait" paperSize="9" scale="83" r:id="rId3"/>
  <legacyDrawing r:id="rId2"/>
</worksheet>
</file>

<file path=xl/worksheets/sheet17.xml><?xml version="1.0" encoding="utf-8"?>
<worksheet xmlns="http://schemas.openxmlformats.org/spreadsheetml/2006/main" xmlns:r="http://schemas.openxmlformats.org/officeDocument/2006/relationships">
  <sheetPr codeName="Sheet17"/>
  <dimension ref="A1:H18"/>
  <sheetViews>
    <sheetView showZeros="0" zoomScalePageLayoutView="0" workbookViewId="0" topLeftCell="A10">
      <selection activeCell="M3" sqref="M3"/>
    </sheetView>
  </sheetViews>
  <sheetFormatPr defaultColWidth="9.00390625" defaultRowHeight="13.5"/>
  <cols>
    <col min="1" max="1" width="9.00390625" style="1" customWidth="1"/>
    <col min="2" max="3" width="14.00390625" style="35" customWidth="1"/>
    <col min="4" max="4" width="23.625" style="0" customWidth="1"/>
  </cols>
  <sheetData>
    <row r="1" spans="3:8" ht="45" customHeight="1" thickBot="1">
      <c r="C1" s="36" t="s">
        <v>3</v>
      </c>
      <c r="D1" s="7" t="s">
        <v>5</v>
      </c>
      <c r="E1" s="105" t="s">
        <v>17</v>
      </c>
      <c r="F1" s="105"/>
      <c r="G1" s="105" t="s">
        <v>9</v>
      </c>
      <c r="H1" s="105"/>
    </row>
    <row r="2" spans="2:8" ht="60.75" customHeight="1" thickBot="1">
      <c r="B2" s="37" t="s">
        <v>12</v>
      </c>
      <c r="C2" s="28">
        <f>Sheet1!H13</f>
        <v>0</v>
      </c>
      <c r="D2" s="37">
        <f>D18</f>
        <v>161480</v>
      </c>
      <c r="E2" s="103">
        <f>H18</f>
        <v>2596</v>
      </c>
      <c r="F2" s="104"/>
      <c r="G2" s="103">
        <f>SUM(D2:F2)</f>
        <v>164076</v>
      </c>
      <c r="H2" s="104"/>
    </row>
    <row r="3" spans="2:8" ht="60.75" customHeight="1">
      <c r="B3" s="30"/>
      <c r="C3" s="30" t="s">
        <v>18</v>
      </c>
      <c r="D3" s="30">
        <f>D17</f>
        <v>14680</v>
      </c>
      <c r="E3" s="102">
        <f>H17</f>
        <v>236</v>
      </c>
      <c r="F3" s="102"/>
      <c r="G3" s="12"/>
      <c r="H3" s="13"/>
    </row>
    <row r="4" spans="2:8" ht="35.25" customHeight="1">
      <c r="B4" s="30"/>
      <c r="C4" s="31"/>
      <c r="D4" s="30"/>
      <c r="E4" s="12"/>
      <c r="F4" s="13"/>
      <c r="G4" s="12"/>
      <c r="H4" s="13"/>
    </row>
    <row r="5" spans="2:8" ht="45" customHeight="1">
      <c r="B5" s="36" t="s">
        <v>15</v>
      </c>
      <c r="C5" s="36" t="s">
        <v>3</v>
      </c>
      <c r="D5" s="7" t="s">
        <v>5</v>
      </c>
      <c r="F5" s="26" t="s">
        <v>15</v>
      </c>
      <c r="G5" s="26"/>
      <c r="H5" s="7" t="s">
        <v>5</v>
      </c>
    </row>
    <row r="6" spans="1:8" ht="13.5">
      <c r="A6" s="15" t="s">
        <v>19</v>
      </c>
      <c r="B6" s="32">
        <v>175</v>
      </c>
      <c r="C6" s="38">
        <f>IF($C$2&gt;20,$C$2-C7-C8-C9-C10-C11-C12,C2)</f>
        <v>0</v>
      </c>
      <c r="D6" s="38">
        <f aca="true" t="shared" si="0" ref="D6:D12">B6*C6</f>
        <v>0</v>
      </c>
      <c r="E6" s="15" t="s">
        <v>19</v>
      </c>
      <c r="F6" s="32">
        <v>17</v>
      </c>
      <c r="G6" s="38">
        <f>IF($C$2&gt;20,$C$2-G7-G8-G9-G10-G11-G12,C2)</f>
        <v>0</v>
      </c>
      <c r="H6" s="38">
        <f aca="true" t="shared" si="1" ref="H6:H12">F6*G6</f>
        <v>0</v>
      </c>
    </row>
    <row r="7" spans="1:8" ht="13.5">
      <c r="A7" s="15" t="s">
        <v>20</v>
      </c>
      <c r="B7" s="32">
        <v>241</v>
      </c>
      <c r="C7" s="38">
        <f>IF($C$2&gt;20,$C$2-20-C8-C9-C10-C11-C12,0)</f>
        <v>0</v>
      </c>
      <c r="D7" s="38">
        <f t="shared" si="0"/>
        <v>0</v>
      </c>
      <c r="E7" s="15" t="s">
        <v>20</v>
      </c>
      <c r="F7" s="32">
        <v>219</v>
      </c>
      <c r="G7" s="38">
        <f>IF($C$2&gt;20,$C$2-20-G8-G9-G10-G11-G12,0)</f>
        <v>0</v>
      </c>
      <c r="H7" s="38">
        <f t="shared" si="1"/>
        <v>0</v>
      </c>
    </row>
    <row r="8" spans="1:8" ht="13.5">
      <c r="A8" s="15" t="s">
        <v>0</v>
      </c>
      <c r="B8" s="32">
        <v>274</v>
      </c>
      <c r="C8" s="38">
        <f>IF($C$2&gt;40,$C$2-40-C9-C10-C11-C12,0)</f>
        <v>0</v>
      </c>
      <c r="D8" s="38">
        <f t="shared" si="0"/>
        <v>0</v>
      </c>
      <c r="E8" s="15" t="s">
        <v>0</v>
      </c>
      <c r="F8" s="32">
        <v>241</v>
      </c>
      <c r="G8" s="38">
        <f>IF($C$2&gt;40,$C$2-40-G9-G10-G11-G12,0)</f>
        <v>0</v>
      </c>
      <c r="H8" s="38">
        <f t="shared" si="1"/>
        <v>0</v>
      </c>
    </row>
    <row r="9" spans="1:8" ht="13.5">
      <c r="A9" s="15" t="s">
        <v>1</v>
      </c>
      <c r="B9" s="32">
        <v>285</v>
      </c>
      <c r="C9" s="38">
        <f>IF($C$2&gt;60,$C$2-60-C10-C11-C12,0)</f>
        <v>0</v>
      </c>
      <c r="D9" s="38">
        <f t="shared" si="0"/>
        <v>0</v>
      </c>
      <c r="E9" s="15" t="s">
        <v>1</v>
      </c>
      <c r="F9" s="32">
        <v>285</v>
      </c>
      <c r="G9" s="38">
        <f>IF($C$2&gt;60,$C$2-60-G10-G11-G12,0)</f>
        <v>0</v>
      </c>
      <c r="H9" s="38">
        <f t="shared" si="1"/>
        <v>0</v>
      </c>
    </row>
    <row r="10" spans="1:8" ht="13.5">
      <c r="A10" s="15" t="s">
        <v>2</v>
      </c>
      <c r="B10" s="32">
        <v>300</v>
      </c>
      <c r="C10" s="38">
        <f>IF($C$2&gt;100,$C$2-100-C11-C12,0)</f>
        <v>0</v>
      </c>
      <c r="D10" s="38">
        <f t="shared" si="0"/>
        <v>0</v>
      </c>
      <c r="E10" s="15" t="s">
        <v>2</v>
      </c>
      <c r="F10" s="32">
        <v>318</v>
      </c>
      <c r="G10" s="38">
        <f>IF($C$2&gt;100,$C$2-100-G11-G12,0)</f>
        <v>0</v>
      </c>
      <c r="H10" s="38">
        <f t="shared" si="1"/>
        <v>0</v>
      </c>
    </row>
    <row r="11" spans="1:8" ht="13.5">
      <c r="A11" s="15" t="s">
        <v>21</v>
      </c>
      <c r="B11" s="32">
        <v>306</v>
      </c>
      <c r="C11" s="38">
        <f>IF($C$2&gt;=200,$C$2-200-C12,0)</f>
        <v>0</v>
      </c>
      <c r="D11" s="38">
        <f t="shared" si="0"/>
        <v>0</v>
      </c>
      <c r="E11" s="15" t="s">
        <v>21</v>
      </c>
      <c r="F11" s="32">
        <v>340</v>
      </c>
      <c r="G11" s="38">
        <f>IF($C$2&gt;=200,$C$2-200-G12,0)</f>
        <v>0</v>
      </c>
      <c r="H11" s="38">
        <f t="shared" si="1"/>
        <v>0</v>
      </c>
    </row>
    <row r="12" spans="1:8" ht="13.5">
      <c r="A12" s="15" t="s">
        <v>22</v>
      </c>
      <c r="B12" s="32">
        <v>312</v>
      </c>
      <c r="C12" s="38">
        <f>IF($C$2&gt;1000,$C$2-1000,0)</f>
        <v>0</v>
      </c>
      <c r="D12" s="38">
        <f t="shared" si="0"/>
        <v>0</v>
      </c>
      <c r="E12" s="15" t="s">
        <v>22</v>
      </c>
      <c r="F12" s="32">
        <v>361</v>
      </c>
      <c r="G12" s="38">
        <f>IF($C$2&gt;1000,$C$2-1000,0)</f>
        <v>0</v>
      </c>
      <c r="H12" s="38">
        <f t="shared" si="1"/>
        <v>0</v>
      </c>
    </row>
    <row r="13" spans="1:8" ht="13.5">
      <c r="A13" s="15"/>
      <c r="B13" s="38"/>
      <c r="C13" s="38"/>
      <c r="D13" s="38">
        <f>IF(C13="","",C13*B13)</f>
      </c>
      <c r="E13" s="15"/>
      <c r="F13" s="38"/>
      <c r="G13" s="38"/>
      <c r="H13" s="38">
        <f>IF(G13="","",G13*F13)</f>
      </c>
    </row>
    <row r="14" spans="1:8" ht="13.5">
      <c r="A14" s="15" t="s">
        <v>4</v>
      </c>
      <c r="B14" s="38"/>
      <c r="C14" s="38"/>
      <c r="D14" s="38">
        <v>146800</v>
      </c>
      <c r="E14" s="15" t="s">
        <v>4</v>
      </c>
      <c r="F14" s="38"/>
      <c r="G14" s="38"/>
      <c r="H14" s="38">
        <v>2360</v>
      </c>
    </row>
    <row r="15" spans="1:8" ht="13.5">
      <c r="A15" s="15"/>
      <c r="B15" s="38"/>
      <c r="C15" s="38"/>
      <c r="D15" s="38"/>
      <c r="E15" s="15"/>
      <c r="F15" s="38"/>
      <c r="G15" s="38"/>
      <c r="H15" s="38"/>
    </row>
    <row r="16" spans="1:8" ht="13.5">
      <c r="A16" s="17" t="s">
        <v>7</v>
      </c>
      <c r="B16" s="38"/>
      <c r="C16" s="38">
        <f>SUM(C6:C12)</f>
        <v>0</v>
      </c>
      <c r="D16" s="38">
        <f>SUM(D6:D14)</f>
        <v>146800</v>
      </c>
      <c r="E16" s="18"/>
      <c r="F16" s="17"/>
      <c r="G16" s="18"/>
      <c r="H16" s="39">
        <f>SUM(H6:H14)</f>
        <v>2360</v>
      </c>
    </row>
    <row r="17" spans="1:8" ht="13.5">
      <c r="A17" s="17" t="s">
        <v>8</v>
      </c>
      <c r="B17" s="38"/>
      <c r="C17" s="38"/>
      <c r="D17" s="40">
        <f>ROUNDDOWN(D16*0.1,0)</f>
        <v>14680</v>
      </c>
      <c r="E17" s="18"/>
      <c r="F17" s="17"/>
      <c r="G17" s="18"/>
      <c r="H17" s="39">
        <f>ROUNDDOWN(H16*0.1,0)</f>
        <v>236</v>
      </c>
    </row>
    <row r="18" spans="1:8" ht="13.5">
      <c r="A18" s="17" t="s">
        <v>9</v>
      </c>
      <c r="B18" s="38"/>
      <c r="C18" s="38"/>
      <c r="D18" s="38">
        <f>SUM(D16:D17)</f>
        <v>161480</v>
      </c>
      <c r="E18" s="18"/>
      <c r="F18" s="17"/>
      <c r="G18" s="18"/>
      <c r="H18" s="39">
        <f>SUM(H16:H17)</f>
        <v>2596</v>
      </c>
    </row>
    <row r="21" ht="12.75" customHeight="1"/>
    <row r="22" ht="12.75" customHeight="1"/>
    <row r="23" ht="12.75" customHeight="1"/>
    <row r="24" ht="12.75" customHeight="1"/>
  </sheetData>
  <sheetProtection/>
  <mergeCells count="5">
    <mergeCell ref="E1:F1"/>
    <mergeCell ref="G1:H1"/>
    <mergeCell ref="E2:F2"/>
    <mergeCell ref="G2:H2"/>
    <mergeCell ref="E3:F3"/>
  </mergeCells>
  <printOptions/>
  <pageMargins left="0.75" right="0.75" top="1" bottom="1" header="0.512" footer="0.512"/>
  <pageSetup horizontalDpi="300" verticalDpi="300" orientation="portrait" paperSize="9" r:id="rId3"/>
  <legacyDrawing r:id="rId2"/>
</worksheet>
</file>

<file path=xl/worksheets/sheet18.xml><?xml version="1.0" encoding="utf-8"?>
<worksheet xmlns="http://schemas.openxmlformats.org/spreadsheetml/2006/main" xmlns:r="http://schemas.openxmlformats.org/officeDocument/2006/relationships">
  <sheetPr codeName="Sheet18"/>
  <dimension ref="A1:H22"/>
  <sheetViews>
    <sheetView showZeros="0" zoomScalePageLayoutView="0" workbookViewId="0" topLeftCell="A7">
      <selection activeCell="M3" sqref="M3"/>
    </sheetView>
  </sheetViews>
  <sheetFormatPr defaultColWidth="9.00390625" defaultRowHeight="13.5"/>
  <cols>
    <col min="1" max="1" width="9.00390625" style="1" customWidth="1"/>
    <col min="2" max="3" width="14.00390625" style="35" customWidth="1"/>
    <col min="4" max="4" width="23.625" style="0" customWidth="1"/>
  </cols>
  <sheetData>
    <row r="1" spans="3:8" ht="45" customHeight="1" thickBot="1">
      <c r="C1" s="36" t="s">
        <v>3</v>
      </c>
      <c r="D1" s="7" t="s">
        <v>5</v>
      </c>
      <c r="E1" s="105" t="s">
        <v>17</v>
      </c>
      <c r="F1" s="105"/>
      <c r="G1" s="105" t="s">
        <v>9</v>
      </c>
      <c r="H1" s="105"/>
    </row>
    <row r="2" spans="2:8" ht="60.75" customHeight="1" thickBot="1">
      <c r="B2" s="37" t="s">
        <v>13</v>
      </c>
      <c r="C2" s="28">
        <f>Sheet1!H13</f>
        <v>0</v>
      </c>
      <c r="D2" s="37">
        <f>D18</f>
        <v>430100</v>
      </c>
      <c r="E2" s="103">
        <f>H18</f>
        <v>2596</v>
      </c>
      <c r="F2" s="104"/>
      <c r="G2" s="103">
        <f>SUM(D2:F2)</f>
        <v>432696</v>
      </c>
      <c r="H2" s="104"/>
    </row>
    <row r="3" spans="2:8" ht="60.75" customHeight="1">
      <c r="B3" s="30"/>
      <c r="C3" s="30" t="s">
        <v>18</v>
      </c>
      <c r="D3" s="30">
        <f>D17</f>
        <v>39100</v>
      </c>
      <c r="E3" s="102">
        <f>H17</f>
        <v>236</v>
      </c>
      <c r="F3" s="102"/>
      <c r="G3" s="12"/>
      <c r="H3" s="13"/>
    </row>
    <row r="4" spans="2:8" ht="35.25" customHeight="1">
      <c r="B4" s="30"/>
      <c r="C4" s="31"/>
      <c r="D4" s="30"/>
      <c r="E4" s="12"/>
      <c r="F4" s="13"/>
      <c r="G4" s="12"/>
      <c r="H4" s="13"/>
    </row>
    <row r="5" spans="2:8" ht="45" customHeight="1">
      <c r="B5" s="36" t="s">
        <v>15</v>
      </c>
      <c r="C5" s="36" t="s">
        <v>3</v>
      </c>
      <c r="D5" s="7" t="s">
        <v>5</v>
      </c>
      <c r="F5" s="26" t="s">
        <v>15</v>
      </c>
      <c r="G5" s="26"/>
      <c r="H5" s="7" t="s">
        <v>5</v>
      </c>
    </row>
    <row r="6" spans="1:8" ht="13.5">
      <c r="A6" s="15" t="s">
        <v>19</v>
      </c>
      <c r="B6" s="32">
        <v>175</v>
      </c>
      <c r="C6" s="38">
        <f>IF($C$2&gt;20,$C$2-C7-C8-C9-C10-C11-C12,C2)</f>
        <v>0</v>
      </c>
      <c r="D6" s="38">
        <f aca="true" t="shared" si="0" ref="D6:D12">B6*C6</f>
        <v>0</v>
      </c>
      <c r="E6" s="15" t="s">
        <v>19</v>
      </c>
      <c r="F6" s="32">
        <v>17</v>
      </c>
      <c r="G6" s="38">
        <f>IF($C$2&gt;20,$C$2-G7-G8-G9-G10-G11-G12,C2)</f>
        <v>0</v>
      </c>
      <c r="H6" s="38">
        <f aca="true" t="shared" si="1" ref="H6:H12">F6*G6</f>
        <v>0</v>
      </c>
    </row>
    <row r="7" spans="1:8" ht="13.5">
      <c r="A7" s="15" t="s">
        <v>20</v>
      </c>
      <c r="B7" s="32">
        <v>241</v>
      </c>
      <c r="C7" s="38">
        <f>IF($C$2&gt;20,$C$2-20-C8-C9-C10-C11-C12,0)</f>
        <v>0</v>
      </c>
      <c r="D7" s="38">
        <f t="shared" si="0"/>
        <v>0</v>
      </c>
      <c r="E7" s="15" t="s">
        <v>20</v>
      </c>
      <c r="F7" s="32">
        <v>219</v>
      </c>
      <c r="G7" s="38">
        <f>IF($C$2&gt;20,$C$2-20-G8-G9-G10-G11-G12,0)</f>
        <v>0</v>
      </c>
      <c r="H7" s="38">
        <f t="shared" si="1"/>
        <v>0</v>
      </c>
    </row>
    <row r="8" spans="1:8" ht="13.5">
      <c r="A8" s="15" t="s">
        <v>0</v>
      </c>
      <c r="B8" s="32">
        <v>274</v>
      </c>
      <c r="C8" s="38">
        <f>IF($C$2&gt;40,$C$2-40-C9-C10-C11-C12,0)</f>
        <v>0</v>
      </c>
      <c r="D8" s="38">
        <f t="shared" si="0"/>
        <v>0</v>
      </c>
      <c r="E8" s="15" t="s">
        <v>0</v>
      </c>
      <c r="F8" s="32">
        <v>241</v>
      </c>
      <c r="G8" s="38">
        <f>IF($C$2&gt;40,$C$2-40-G9-G10-G11-G12,0)</f>
        <v>0</v>
      </c>
      <c r="H8" s="38">
        <f t="shared" si="1"/>
        <v>0</v>
      </c>
    </row>
    <row r="9" spans="1:8" ht="13.5">
      <c r="A9" s="15" t="s">
        <v>1</v>
      </c>
      <c r="B9" s="32">
        <v>285</v>
      </c>
      <c r="C9" s="38">
        <f>IF($C$2&gt;60,$C$2-60-C10-C11-C12,0)</f>
        <v>0</v>
      </c>
      <c r="D9" s="38">
        <f t="shared" si="0"/>
        <v>0</v>
      </c>
      <c r="E9" s="15" t="s">
        <v>1</v>
      </c>
      <c r="F9" s="32">
        <v>285</v>
      </c>
      <c r="G9" s="38">
        <f>IF($C$2&gt;60,$C$2-60-G10-G11-G12,0)</f>
        <v>0</v>
      </c>
      <c r="H9" s="38">
        <f t="shared" si="1"/>
        <v>0</v>
      </c>
    </row>
    <row r="10" spans="1:8" ht="13.5">
      <c r="A10" s="15" t="s">
        <v>2</v>
      </c>
      <c r="B10" s="32">
        <v>300</v>
      </c>
      <c r="C10" s="38">
        <f>IF($C$2&gt;100,$C$2-100-C11-C12,0)</f>
        <v>0</v>
      </c>
      <c r="D10" s="38">
        <f t="shared" si="0"/>
        <v>0</v>
      </c>
      <c r="E10" s="15" t="s">
        <v>2</v>
      </c>
      <c r="F10" s="32">
        <v>318</v>
      </c>
      <c r="G10" s="38">
        <f>IF($C$2&gt;100,$C$2-100-G11-G12,0)</f>
        <v>0</v>
      </c>
      <c r="H10" s="38">
        <f t="shared" si="1"/>
        <v>0</v>
      </c>
    </row>
    <row r="11" spans="1:8" ht="13.5">
      <c r="A11" s="15" t="s">
        <v>21</v>
      </c>
      <c r="B11" s="32">
        <v>306</v>
      </c>
      <c r="C11" s="38">
        <f>IF($C$2&gt;=200,$C$2-200-C12,0)</f>
        <v>0</v>
      </c>
      <c r="D11" s="38">
        <f t="shared" si="0"/>
        <v>0</v>
      </c>
      <c r="E11" s="15" t="s">
        <v>21</v>
      </c>
      <c r="F11" s="32">
        <v>340</v>
      </c>
      <c r="G11" s="38">
        <f>IF($C$2&gt;=200,$C$2-200-G12,0)</f>
        <v>0</v>
      </c>
      <c r="H11" s="38">
        <f t="shared" si="1"/>
        <v>0</v>
      </c>
    </row>
    <row r="12" spans="1:8" ht="13.5">
      <c r="A12" s="15" t="s">
        <v>22</v>
      </c>
      <c r="B12" s="32">
        <v>312</v>
      </c>
      <c r="C12" s="38">
        <f>IF($C$2&gt;1000,$C$2-1000,0)</f>
        <v>0</v>
      </c>
      <c r="D12" s="38">
        <f t="shared" si="0"/>
        <v>0</v>
      </c>
      <c r="E12" s="15" t="s">
        <v>22</v>
      </c>
      <c r="F12" s="32">
        <v>361</v>
      </c>
      <c r="G12" s="38">
        <f>IF($C$2&gt;1000,$C$2-1000,0)</f>
        <v>0</v>
      </c>
      <c r="H12" s="38">
        <f t="shared" si="1"/>
        <v>0</v>
      </c>
    </row>
    <row r="13" spans="1:8" ht="13.5">
      <c r="A13" s="15"/>
      <c r="B13" s="38"/>
      <c r="C13" s="38"/>
      <c r="D13" s="38">
        <f>IF(C13="","",C13*B13)</f>
      </c>
      <c r="E13" s="15"/>
      <c r="F13" s="38"/>
      <c r="G13" s="38"/>
      <c r="H13" s="38">
        <f>IF(G13="","",G13*F13)</f>
      </c>
    </row>
    <row r="14" spans="1:8" ht="13.5">
      <c r="A14" s="15" t="s">
        <v>4</v>
      </c>
      <c r="B14" s="38"/>
      <c r="C14" s="38"/>
      <c r="D14" s="38">
        <v>391000</v>
      </c>
      <c r="E14" s="15" t="s">
        <v>4</v>
      </c>
      <c r="F14" s="38"/>
      <c r="G14" s="38"/>
      <c r="H14" s="38">
        <v>2360</v>
      </c>
    </row>
    <row r="15" spans="1:8" ht="13.5">
      <c r="A15" s="15"/>
      <c r="B15" s="38"/>
      <c r="C15" s="38"/>
      <c r="D15" s="38"/>
      <c r="E15" s="15"/>
      <c r="F15" s="38"/>
      <c r="G15" s="38"/>
      <c r="H15" s="38"/>
    </row>
    <row r="16" spans="1:8" ht="13.5">
      <c r="A16" s="17" t="s">
        <v>7</v>
      </c>
      <c r="B16" s="38"/>
      <c r="C16" s="38">
        <f>SUM(C6:C12)</f>
        <v>0</v>
      </c>
      <c r="D16" s="38">
        <f>SUM(D6:D14)</f>
        <v>391000</v>
      </c>
      <c r="E16" s="18"/>
      <c r="F16" s="17"/>
      <c r="G16" s="18"/>
      <c r="H16" s="39">
        <f>SUM(H6:H14)</f>
        <v>2360</v>
      </c>
    </row>
    <row r="17" spans="1:8" ht="13.5">
      <c r="A17" s="17" t="s">
        <v>8</v>
      </c>
      <c r="B17" s="38"/>
      <c r="C17" s="38"/>
      <c r="D17" s="40">
        <f>ROUNDDOWN(D16*0.1,0)</f>
        <v>39100</v>
      </c>
      <c r="E17" s="18"/>
      <c r="F17" s="17"/>
      <c r="G17" s="18"/>
      <c r="H17" s="39">
        <f>ROUNDDOWN(H16*0.1,0)</f>
        <v>236</v>
      </c>
    </row>
    <row r="18" spans="1:8" ht="13.5">
      <c r="A18" s="17" t="s">
        <v>9</v>
      </c>
      <c r="B18" s="38"/>
      <c r="C18" s="38"/>
      <c r="D18" s="38">
        <f>SUM(D16:D17)</f>
        <v>430100</v>
      </c>
      <c r="E18" s="18"/>
      <c r="F18" s="17"/>
      <c r="G18" s="18"/>
      <c r="H18" s="39">
        <f>SUM(H16:H17)</f>
        <v>2596</v>
      </c>
    </row>
    <row r="21" ht="12.75" customHeight="1"/>
    <row r="22" ht="12.75" customHeight="1">
      <c r="B22" s="41"/>
    </row>
    <row r="23" ht="12.75" customHeight="1"/>
    <row r="24" ht="12.75" customHeight="1"/>
  </sheetData>
  <sheetProtection/>
  <mergeCells count="5">
    <mergeCell ref="E1:F1"/>
    <mergeCell ref="G1:H1"/>
    <mergeCell ref="E2:F2"/>
    <mergeCell ref="G2:H2"/>
    <mergeCell ref="E3:F3"/>
  </mergeCells>
  <printOptions/>
  <pageMargins left="0.75" right="0.75" top="1" bottom="1" header="0.512" footer="0.512"/>
  <pageSetup horizontalDpi="300" verticalDpi="300" orientation="portrait" paperSize="9" r:id="rId3"/>
  <legacyDrawing r:id="rId2"/>
</worksheet>
</file>

<file path=xl/worksheets/sheet19.xml><?xml version="1.0" encoding="utf-8"?>
<worksheet xmlns="http://schemas.openxmlformats.org/spreadsheetml/2006/main" xmlns:r="http://schemas.openxmlformats.org/officeDocument/2006/relationships">
  <sheetPr codeName="Sheet19"/>
  <dimension ref="A1:H21"/>
  <sheetViews>
    <sheetView showZeros="0" zoomScalePageLayoutView="0" workbookViewId="0" topLeftCell="A10">
      <selection activeCell="M3" sqref="M3"/>
    </sheetView>
  </sheetViews>
  <sheetFormatPr defaultColWidth="9.00390625" defaultRowHeight="13.5"/>
  <cols>
    <col min="1" max="1" width="9.00390625" style="1" customWidth="1"/>
    <col min="2" max="3" width="14.00390625" style="35" customWidth="1"/>
    <col min="4" max="4" width="23.625" style="0" customWidth="1"/>
    <col min="8" max="8" width="10.25390625" style="0" bestFit="1" customWidth="1"/>
  </cols>
  <sheetData>
    <row r="1" spans="3:8" ht="45" customHeight="1" thickBot="1">
      <c r="C1" s="36" t="s">
        <v>3</v>
      </c>
      <c r="D1" s="7" t="s">
        <v>5</v>
      </c>
      <c r="E1" s="105" t="s">
        <v>17</v>
      </c>
      <c r="F1" s="105"/>
      <c r="G1" s="105" t="s">
        <v>9</v>
      </c>
      <c r="H1" s="105"/>
    </row>
    <row r="2" spans="2:8" ht="60.75" customHeight="1" thickBot="1">
      <c r="B2" s="37" t="s">
        <v>14</v>
      </c>
      <c r="C2" s="28">
        <f>Sheet1!H13</f>
        <v>0</v>
      </c>
      <c r="D2" s="37">
        <f>D18</f>
        <v>841500</v>
      </c>
      <c r="E2" s="103">
        <f>H18</f>
        <v>2596</v>
      </c>
      <c r="F2" s="104"/>
      <c r="G2" s="103">
        <f>SUM(D2:F2)</f>
        <v>844096</v>
      </c>
      <c r="H2" s="104"/>
    </row>
    <row r="3" spans="2:8" ht="60.75" customHeight="1">
      <c r="B3" s="30"/>
      <c r="C3" s="30" t="s">
        <v>18</v>
      </c>
      <c r="D3" s="30">
        <f>D17</f>
        <v>76500</v>
      </c>
      <c r="E3" s="102">
        <f>H17</f>
        <v>236</v>
      </c>
      <c r="F3" s="102"/>
      <c r="G3" s="12"/>
      <c r="H3" s="13"/>
    </row>
    <row r="4" spans="2:8" ht="35.25" customHeight="1">
      <c r="B4" s="30"/>
      <c r="C4" s="31"/>
      <c r="D4" s="30"/>
      <c r="E4" s="12"/>
      <c r="F4" s="13"/>
      <c r="G4" s="12"/>
      <c r="H4" s="13"/>
    </row>
    <row r="5" spans="2:8" ht="45" customHeight="1">
      <c r="B5" s="36" t="s">
        <v>15</v>
      </c>
      <c r="C5" s="36" t="s">
        <v>3</v>
      </c>
      <c r="D5" s="7" t="s">
        <v>5</v>
      </c>
      <c r="F5" s="26" t="s">
        <v>15</v>
      </c>
      <c r="G5" s="26"/>
      <c r="H5" s="7" t="s">
        <v>5</v>
      </c>
    </row>
    <row r="6" spans="1:8" ht="13.5">
      <c r="A6" s="15" t="s">
        <v>19</v>
      </c>
      <c r="B6" s="32">
        <v>175</v>
      </c>
      <c r="C6" s="38">
        <f>IF($C$2&gt;20,$C$2-C7-C8-C9-C10-C11-C12,C2)</f>
        <v>0</v>
      </c>
      <c r="D6" s="38">
        <f aca="true" t="shared" si="0" ref="D6:D12">B6*C6</f>
        <v>0</v>
      </c>
      <c r="E6" s="15" t="s">
        <v>19</v>
      </c>
      <c r="F6" s="32">
        <v>17</v>
      </c>
      <c r="G6" s="38">
        <f>IF($C$2&gt;20,$C$2-G7-G8-G9-G10-G11-G12,C2)</f>
        <v>0</v>
      </c>
      <c r="H6" s="38">
        <f aca="true" t="shared" si="1" ref="H6:H12">F6*G6</f>
        <v>0</v>
      </c>
    </row>
    <row r="7" spans="1:8" ht="13.5">
      <c r="A7" s="15" t="s">
        <v>20</v>
      </c>
      <c r="B7" s="32">
        <v>241</v>
      </c>
      <c r="C7" s="38">
        <f>IF($C$2&gt;20,$C$2-20-C8-C9-C10-C11-C12,0)</f>
        <v>0</v>
      </c>
      <c r="D7" s="38">
        <f t="shared" si="0"/>
        <v>0</v>
      </c>
      <c r="E7" s="15" t="s">
        <v>20</v>
      </c>
      <c r="F7" s="32">
        <v>219</v>
      </c>
      <c r="G7" s="38">
        <f>IF($C$2&gt;20,$C$2-20-G8-G9-G10-G11-G12,0)</f>
        <v>0</v>
      </c>
      <c r="H7" s="38">
        <f t="shared" si="1"/>
        <v>0</v>
      </c>
    </row>
    <row r="8" spans="1:8" ht="13.5">
      <c r="A8" s="15" t="s">
        <v>0</v>
      </c>
      <c r="B8" s="32">
        <v>274</v>
      </c>
      <c r="C8" s="38">
        <f>IF($C$2&gt;40,$C$2-40-C9-C10-C11-C12,0)</f>
        <v>0</v>
      </c>
      <c r="D8" s="38">
        <f t="shared" si="0"/>
        <v>0</v>
      </c>
      <c r="E8" s="15" t="s">
        <v>0</v>
      </c>
      <c r="F8" s="32">
        <v>241</v>
      </c>
      <c r="G8" s="38">
        <f>IF($C$2&gt;40,$C$2-40-G9-G10-G11-G12,0)</f>
        <v>0</v>
      </c>
      <c r="H8" s="38">
        <f t="shared" si="1"/>
        <v>0</v>
      </c>
    </row>
    <row r="9" spans="1:8" ht="13.5">
      <c r="A9" s="15" t="s">
        <v>1</v>
      </c>
      <c r="B9" s="32">
        <v>285</v>
      </c>
      <c r="C9" s="38">
        <f>IF($C$2&gt;60,$C$2-60-C10-C11-C12,0)</f>
        <v>0</v>
      </c>
      <c r="D9" s="38">
        <f t="shared" si="0"/>
        <v>0</v>
      </c>
      <c r="E9" s="15" t="s">
        <v>1</v>
      </c>
      <c r="F9" s="32">
        <v>285</v>
      </c>
      <c r="G9" s="38">
        <f>IF($C$2&gt;60,$C$2-60-G10-G11-G12,0)</f>
        <v>0</v>
      </c>
      <c r="H9" s="38">
        <f t="shared" si="1"/>
        <v>0</v>
      </c>
    </row>
    <row r="10" spans="1:8" ht="13.5">
      <c r="A10" s="15" t="s">
        <v>2</v>
      </c>
      <c r="B10" s="32">
        <v>300</v>
      </c>
      <c r="C10" s="38">
        <f>IF($C$2&gt;100,$C$2-100-C11-C12,0)</f>
        <v>0</v>
      </c>
      <c r="D10" s="38">
        <f t="shared" si="0"/>
        <v>0</v>
      </c>
      <c r="E10" s="15" t="s">
        <v>2</v>
      </c>
      <c r="F10" s="32">
        <v>318</v>
      </c>
      <c r="G10" s="38">
        <f>IF($C$2&gt;100,$C$2-100-G11-G12,0)</f>
        <v>0</v>
      </c>
      <c r="H10" s="38">
        <f t="shared" si="1"/>
        <v>0</v>
      </c>
    </row>
    <row r="11" spans="1:8" ht="13.5">
      <c r="A11" s="15" t="s">
        <v>21</v>
      </c>
      <c r="B11" s="32">
        <v>306</v>
      </c>
      <c r="C11" s="38">
        <f>IF($C$2&gt;=200,$C$2-200-C12,0)</f>
        <v>0</v>
      </c>
      <c r="D11" s="38">
        <f t="shared" si="0"/>
        <v>0</v>
      </c>
      <c r="E11" s="15" t="s">
        <v>21</v>
      </c>
      <c r="F11" s="32">
        <v>340</v>
      </c>
      <c r="G11" s="38">
        <f>IF($C$2&gt;=200,$C$2-200-G12,0)</f>
        <v>0</v>
      </c>
      <c r="H11" s="38">
        <f t="shared" si="1"/>
        <v>0</v>
      </c>
    </row>
    <row r="12" spans="1:8" ht="13.5">
      <c r="A12" s="15" t="s">
        <v>22</v>
      </c>
      <c r="B12" s="32">
        <v>312</v>
      </c>
      <c r="C12" s="38">
        <f>IF($C$2&gt;1000,$C$2-1000,0)</f>
        <v>0</v>
      </c>
      <c r="D12" s="38">
        <f t="shared" si="0"/>
        <v>0</v>
      </c>
      <c r="E12" s="15" t="s">
        <v>22</v>
      </c>
      <c r="F12" s="32">
        <v>361</v>
      </c>
      <c r="G12" s="38">
        <f>IF($C$2&gt;1000,$C$2-1000,0)</f>
        <v>0</v>
      </c>
      <c r="H12" s="38">
        <f t="shared" si="1"/>
        <v>0</v>
      </c>
    </row>
    <row r="13" spans="1:8" ht="13.5">
      <c r="A13" s="15"/>
      <c r="B13" s="38"/>
      <c r="C13" s="38"/>
      <c r="D13" s="38">
        <f>IF(C13="","",C13*B13)</f>
      </c>
      <c r="E13" s="15"/>
      <c r="F13" s="38"/>
      <c r="G13" s="38"/>
      <c r="H13" s="38">
        <f>IF(G13="","",G13*F13)</f>
      </c>
    </row>
    <row r="14" spans="1:8" ht="13.5">
      <c r="A14" s="15" t="s">
        <v>4</v>
      </c>
      <c r="B14" s="38"/>
      <c r="C14" s="38"/>
      <c r="D14" s="38">
        <v>765000</v>
      </c>
      <c r="E14" s="15" t="s">
        <v>4</v>
      </c>
      <c r="F14" s="38"/>
      <c r="G14" s="38"/>
      <c r="H14" s="38">
        <v>2360</v>
      </c>
    </row>
    <row r="15" spans="1:8" ht="13.5">
      <c r="A15" s="15"/>
      <c r="B15" s="38"/>
      <c r="C15" s="38"/>
      <c r="D15" s="38"/>
      <c r="E15" s="15"/>
      <c r="F15" s="38"/>
      <c r="G15" s="38"/>
      <c r="H15" s="38"/>
    </row>
    <row r="16" spans="1:8" ht="13.5">
      <c r="A16" s="17" t="s">
        <v>7</v>
      </c>
      <c r="B16" s="38"/>
      <c r="C16" s="38">
        <f>SUM(C6:C12)</f>
        <v>0</v>
      </c>
      <c r="D16" s="38">
        <f>SUM(D6:D14)</f>
        <v>765000</v>
      </c>
      <c r="E16" s="18"/>
      <c r="F16" s="17"/>
      <c r="G16" s="18"/>
      <c r="H16" s="39">
        <f>SUM(H6:H14)</f>
        <v>2360</v>
      </c>
    </row>
    <row r="17" spans="1:8" ht="13.5">
      <c r="A17" s="17" t="s">
        <v>8</v>
      </c>
      <c r="B17" s="38"/>
      <c r="C17" s="38"/>
      <c r="D17" s="40">
        <f>ROUNDDOWN(D16*0.1,0)</f>
        <v>76500</v>
      </c>
      <c r="E17" s="18"/>
      <c r="F17" s="17"/>
      <c r="G17" s="18"/>
      <c r="H17" s="39">
        <f>ROUNDDOWN(H16*0.1,0)</f>
        <v>236</v>
      </c>
    </row>
    <row r="18" spans="1:8" ht="13.5">
      <c r="A18" s="17" t="s">
        <v>9</v>
      </c>
      <c r="B18" s="38"/>
      <c r="C18" s="38"/>
      <c r="D18" s="38">
        <f>SUM(D16:D17)</f>
        <v>841500</v>
      </c>
      <c r="E18" s="18"/>
      <c r="F18" s="17"/>
      <c r="G18" s="18"/>
      <c r="H18" s="39">
        <f>SUM(H16:H17)</f>
        <v>2596</v>
      </c>
    </row>
    <row r="21" ht="12.75" customHeight="1">
      <c r="B21" s="41"/>
    </row>
    <row r="22" ht="12.75" customHeight="1"/>
    <row r="23" ht="12.75" customHeight="1"/>
    <row r="24" ht="12.75" customHeight="1"/>
  </sheetData>
  <sheetProtection/>
  <mergeCells count="5">
    <mergeCell ref="E1:F1"/>
    <mergeCell ref="G1:H1"/>
    <mergeCell ref="E2:F2"/>
    <mergeCell ref="G2:H2"/>
    <mergeCell ref="E3:F3"/>
  </mergeCells>
  <printOptions/>
  <pageMargins left="0.75" right="0.75" top="1" bottom="1" header="0.512" footer="0.51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H20"/>
  <sheetViews>
    <sheetView showZeros="0" zoomScalePageLayoutView="0" workbookViewId="0" topLeftCell="A1">
      <selection activeCell="M3" sqref="M3"/>
    </sheetView>
  </sheetViews>
  <sheetFormatPr defaultColWidth="9.00390625" defaultRowHeight="13.5"/>
  <cols>
    <col min="1" max="1" width="8.50390625" style="1" bestFit="1" customWidth="1"/>
    <col min="2" max="2" width="10.00390625" style="2" bestFit="1" customWidth="1"/>
    <col min="3" max="3" width="10.25390625" style="2" bestFit="1" customWidth="1"/>
    <col min="5" max="5" width="10.50390625" style="0" bestFit="1" customWidth="1"/>
    <col min="6" max="6" width="5.25390625" style="0" bestFit="1" customWidth="1"/>
    <col min="7" max="7" width="4.50390625" style="0" bestFit="1" customWidth="1"/>
    <col min="8" max="8" width="7.875" style="0" bestFit="1" customWidth="1"/>
    <col min="9" max="9" width="7.25390625" style="0" customWidth="1"/>
    <col min="10" max="10" width="11.625" style="0" bestFit="1" customWidth="1"/>
    <col min="13" max="13" width="10.125" style="0" customWidth="1"/>
  </cols>
  <sheetData>
    <row r="1" spans="3:8" ht="45" customHeight="1" thickBot="1">
      <c r="C1" s="6" t="s">
        <v>3</v>
      </c>
      <c r="D1" s="7" t="s">
        <v>16</v>
      </c>
      <c r="E1" s="105" t="s">
        <v>17</v>
      </c>
      <c r="F1" s="105"/>
      <c r="G1" s="105" t="s">
        <v>9</v>
      </c>
      <c r="H1" s="105"/>
    </row>
    <row r="2" spans="2:8" ht="60.75" customHeight="1" thickBot="1">
      <c r="B2" s="5" t="s">
        <v>37</v>
      </c>
      <c r="C2" s="21">
        <f>Sheet1!H13</f>
        <v>0</v>
      </c>
      <c r="D2" s="5">
        <f>D18</f>
        <v>2508</v>
      </c>
      <c r="E2" s="103">
        <f>H18</f>
        <v>2596</v>
      </c>
      <c r="F2" s="104"/>
      <c r="G2" s="103">
        <f>SUM(D2:F2)</f>
        <v>5104</v>
      </c>
      <c r="H2" s="104"/>
    </row>
    <row r="3" spans="2:8" ht="60.75" customHeight="1">
      <c r="B3" s="14"/>
      <c r="C3" s="10" t="s">
        <v>18</v>
      </c>
      <c r="D3" s="14">
        <f>D17</f>
        <v>228</v>
      </c>
      <c r="E3" s="102">
        <f>H17</f>
        <v>236</v>
      </c>
      <c r="F3" s="102"/>
      <c r="G3" s="12"/>
      <c r="H3" s="13"/>
    </row>
    <row r="4" spans="2:8" ht="35.25" customHeight="1">
      <c r="B4" s="14"/>
      <c r="C4" s="11"/>
      <c r="D4" s="14"/>
      <c r="E4" s="12"/>
      <c r="F4" s="13"/>
      <c r="G4" s="12"/>
      <c r="H4" s="13"/>
    </row>
    <row r="5" spans="1:8" ht="23.25" customHeight="1">
      <c r="A5" s="15"/>
      <c r="B5" s="16" t="s">
        <v>15</v>
      </c>
      <c r="C5" s="16"/>
      <c r="D5" s="17" t="s">
        <v>5</v>
      </c>
      <c r="E5" s="18"/>
      <c r="F5" s="16" t="s">
        <v>15</v>
      </c>
      <c r="G5" s="16"/>
      <c r="H5" s="17" t="s">
        <v>5</v>
      </c>
    </row>
    <row r="6" spans="1:8" ht="13.5">
      <c r="A6" s="15" t="s">
        <v>19</v>
      </c>
      <c r="B6" s="16">
        <v>46</v>
      </c>
      <c r="C6" s="16">
        <f>IF($C$2&gt;20,$C$2-C7-C8-C9-C10-C11-C12,C2)</f>
        <v>0</v>
      </c>
      <c r="D6" s="16">
        <f>B6*C6</f>
        <v>0</v>
      </c>
      <c r="E6" s="15" t="s">
        <v>19</v>
      </c>
      <c r="F6" s="16">
        <v>37</v>
      </c>
      <c r="G6" s="16">
        <f>IF($C$2&gt;20,$C$2-G7-G8-G9-G10-G11-G12,C2)</f>
        <v>0</v>
      </c>
      <c r="H6" s="16">
        <f>F6*G6</f>
        <v>0</v>
      </c>
    </row>
    <row r="7" spans="1:8" ht="13.5">
      <c r="A7" s="15" t="s">
        <v>20</v>
      </c>
      <c r="B7" s="16">
        <v>225</v>
      </c>
      <c r="C7" s="16">
        <f>IF($C$2&gt;20,$C$2-20-C8-C9-C10-C11-C12,0)</f>
        <v>0</v>
      </c>
      <c r="D7" s="16">
        <f aca="true" t="shared" si="0" ref="D7:D12">B7*C7</f>
        <v>0</v>
      </c>
      <c r="E7" s="15" t="s">
        <v>20</v>
      </c>
      <c r="F7" s="16">
        <v>214</v>
      </c>
      <c r="G7" s="16">
        <f>IF($C$2&gt;20,$C$2-20-G8-G9-G10-G11-G12,0)</f>
        <v>0</v>
      </c>
      <c r="H7" s="16">
        <f aca="true" t="shared" si="1" ref="H7:H12">F7*G7</f>
        <v>0</v>
      </c>
    </row>
    <row r="8" spans="1:8" ht="13.5">
      <c r="A8" s="15" t="s">
        <v>0</v>
      </c>
      <c r="B8" s="16">
        <v>293</v>
      </c>
      <c r="C8" s="16">
        <f>IF($C$2&gt;40,$C$2-40-C9-C10-C11-C12,0)</f>
        <v>0</v>
      </c>
      <c r="D8" s="16">
        <f t="shared" si="0"/>
        <v>0</v>
      </c>
      <c r="E8" s="15" t="s">
        <v>0</v>
      </c>
      <c r="F8" s="16">
        <v>260</v>
      </c>
      <c r="G8" s="16">
        <f>IF($C$2&gt;40,$C$2-40-G9-G10-G11-G12,0)</f>
        <v>0</v>
      </c>
      <c r="H8" s="16">
        <f t="shared" si="1"/>
        <v>0</v>
      </c>
    </row>
    <row r="9" spans="1:8" ht="13.5">
      <c r="A9" s="15" t="s">
        <v>1</v>
      </c>
      <c r="B9" s="16">
        <v>304</v>
      </c>
      <c r="C9" s="16">
        <f>IF($C$2&gt;60,$C$2-60-C10-C11-C12,0)</f>
        <v>0</v>
      </c>
      <c r="D9" s="16">
        <f t="shared" si="0"/>
        <v>0</v>
      </c>
      <c r="E9" s="15" t="s">
        <v>1</v>
      </c>
      <c r="F9" s="16">
        <v>303</v>
      </c>
      <c r="G9" s="16">
        <f>IF($C$2&gt;60,$C$2-60-G10-G11-G12,0)</f>
        <v>0</v>
      </c>
      <c r="H9" s="16">
        <f t="shared" si="1"/>
        <v>0</v>
      </c>
    </row>
    <row r="10" spans="1:8" ht="13.5">
      <c r="A10" s="15" t="s">
        <v>2</v>
      </c>
      <c r="B10" s="16">
        <v>319</v>
      </c>
      <c r="C10" s="16">
        <f>IF($C$2&gt;100,$C$2-100-C11-C12,0)</f>
        <v>0</v>
      </c>
      <c r="D10" s="16">
        <f t="shared" si="0"/>
        <v>0</v>
      </c>
      <c r="E10" s="15" t="s">
        <v>2</v>
      </c>
      <c r="F10" s="16">
        <v>336</v>
      </c>
      <c r="G10" s="16">
        <f>IF($C$2&gt;100,$C$2-100-G11-G12,0)</f>
        <v>0</v>
      </c>
      <c r="H10" s="16">
        <f t="shared" si="1"/>
        <v>0</v>
      </c>
    </row>
    <row r="11" spans="1:8" ht="13.5">
      <c r="A11" s="15" t="s">
        <v>21</v>
      </c>
      <c r="B11" s="16">
        <v>324</v>
      </c>
      <c r="C11" s="16">
        <f>IF($C$2&gt;=200,$C$2-200-C12,0)</f>
        <v>0</v>
      </c>
      <c r="D11" s="16">
        <f t="shared" si="0"/>
        <v>0</v>
      </c>
      <c r="E11" s="15" t="s">
        <v>21</v>
      </c>
      <c r="F11" s="16">
        <v>358</v>
      </c>
      <c r="G11" s="16">
        <f>IF($C$2&gt;=200,$C$2-200-G12,0)</f>
        <v>0</v>
      </c>
      <c r="H11" s="16">
        <f t="shared" si="1"/>
        <v>0</v>
      </c>
    </row>
    <row r="12" spans="1:8" ht="13.5">
      <c r="A12" s="15" t="s">
        <v>22</v>
      </c>
      <c r="B12" s="16">
        <v>330</v>
      </c>
      <c r="C12" s="16">
        <f>IF($C$2&gt;1000,$C$2-1000,0)</f>
        <v>0</v>
      </c>
      <c r="D12" s="16">
        <f t="shared" si="0"/>
        <v>0</v>
      </c>
      <c r="E12" s="15" t="s">
        <v>22</v>
      </c>
      <c r="F12" s="16">
        <v>379</v>
      </c>
      <c r="G12" s="16">
        <f>IF($C$2&gt;1000,$C$2-1000,0)</f>
        <v>0</v>
      </c>
      <c r="H12" s="16">
        <f t="shared" si="1"/>
        <v>0</v>
      </c>
    </row>
    <row r="13" spans="1:8" ht="13.5">
      <c r="A13" s="15"/>
      <c r="B13" s="16"/>
      <c r="C13" s="16"/>
      <c r="D13" s="16">
        <f>IF(C13="","",C13*B13)</f>
      </c>
      <c r="E13" s="15"/>
      <c r="F13" s="16"/>
      <c r="G13" s="16"/>
      <c r="H13" s="16">
        <f>IF(G13="","",G13*F13)</f>
      </c>
    </row>
    <row r="14" spans="1:8" ht="13.5">
      <c r="A14" s="15" t="s">
        <v>4</v>
      </c>
      <c r="B14" s="16"/>
      <c r="C14" s="16"/>
      <c r="D14" s="16">
        <v>2280</v>
      </c>
      <c r="E14" s="15" t="s">
        <v>4</v>
      </c>
      <c r="F14" s="16"/>
      <c r="G14" s="16"/>
      <c r="H14" s="16">
        <v>2360</v>
      </c>
    </row>
    <row r="15" spans="1:8" ht="13.5">
      <c r="A15" s="15"/>
      <c r="B15" s="16"/>
      <c r="C15" s="16"/>
      <c r="D15" s="16"/>
      <c r="E15" s="15"/>
      <c r="F15" s="16"/>
      <c r="G15" s="16"/>
      <c r="H15" s="16"/>
    </row>
    <row r="16" spans="1:8" ht="13.5">
      <c r="A16" s="17" t="s">
        <v>7</v>
      </c>
      <c r="B16" s="16"/>
      <c r="C16" s="16">
        <f>SUM(C6:C12)</f>
        <v>0</v>
      </c>
      <c r="D16" s="16">
        <f>SUM(D6:D14)</f>
        <v>2280</v>
      </c>
      <c r="E16" s="18"/>
      <c r="F16" s="17"/>
      <c r="G16" s="18"/>
      <c r="H16" s="19">
        <f>SUM(H6:H14)</f>
        <v>2360</v>
      </c>
    </row>
    <row r="17" spans="1:8" ht="13.5">
      <c r="A17" s="17" t="s">
        <v>8</v>
      </c>
      <c r="B17" s="16"/>
      <c r="C17" s="16"/>
      <c r="D17" s="20">
        <f>ROUNDDOWN(D16*0.1,0)</f>
        <v>228</v>
      </c>
      <c r="E17" s="18"/>
      <c r="F17" s="17"/>
      <c r="G17" s="18"/>
      <c r="H17" s="19">
        <f>ROUNDDOWN(H16*0.1,0)</f>
        <v>236</v>
      </c>
    </row>
    <row r="18" spans="1:8" ht="13.5">
      <c r="A18" s="17" t="s">
        <v>9</v>
      </c>
      <c r="B18" s="16"/>
      <c r="C18" s="16"/>
      <c r="D18" s="16">
        <f>SUM(D16:D17)</f>
        <v>2508</v>
      </c>
      <c r="E18" s="18"/>
      <c r="F18" s="17"/>
      <c r="G18" s="18"/>
      <c r="H18" s="19">
        <f>SUM(H16:H17)</f>
        <v>2596</v>
      </c>
    </row>
    <row r="19" ht="13.5">
      <c r="A19" s="2"/>
    </row>
    <row r="20" ht="13.5">
      <c r="A20" s="2"/>
    </row>
  </sheetData>
  <sheetProtection/>
  <mergeCells count="5">
    <mergeCell ref="E3:F3"/>
    <mergeCell ref="E2:F2"/>
    <mergeCell ref="E1:F1"/>
    <mergeCell ref="G2:H2"/>
    <mergeCell ref="G1:H1"/>
  </mergeCells>
  <printOptions/>
  <pageMargins left="0.75" right="0.75" top="1" bottom="1" header="0.512" footer="0.51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
  <dimension ref="A1:H20"/>
  <sheetViews>
    <sheetView showZeros="0" zoomScalePageLayoutView="0" workbookViewId="0" topLeftCell="A1">
      <selection activeCell="M3" sqref="M3"/>
    </sheetView>
  </sheetViews>
  <sheetFormatPr defaultColWidth="9.00390625" defaultRowHeight="13.5"/>
  <cols>
    <col min="1" max="1" width="8.50390625" style="1" bestFit="1" customWidth="1"/>
    <col min="2" max="2" width="10.00390625" style="3" bestFit="1" customWidth="1"/>
    <col min="3" max="3" width="10.25390625" style="3" bestFit="1" customWidth="1"/>
    <col min="5" max="5" width="10.50390625" style="0" bestFit="1" customWidth="1"/>
    <col min="6" max="6" width="5.25390625" style="0" bestFit="1" customWidth="1"/>
    <col min="7" max="7" width="4.50390625" style="0" bestFit="1" customWidth="1"/>
    <col min="8" max="8" width="7.875" style="0" bestFit="1" customWidth="1"/>
    <col min="9" max="9" width="7.25390625" style="0" customWidth="1"/>
    <col min="10" max="10" width="11.625" style="0" bestFit="1" customWidth="1"/>
    <col min="13" max="13" width="10.125" style="0" customWidth="1"/>
  </cols>
  <sheetData>
    <row r="1" spans="3:8" ht="45" customHeight="1" thickBot="1">
      <c r="C1" s="8" t="s">
        <v>3</v>
      </c>
      <c r="D1" s="7" t="s">
        <v>16</v>
      </c>
      <c r="E1" s="105" t="s">
        <v>17</v>
      </c>
      <c r="F1" s="105"/>
      <c r="G1" s="105" t="s">
        <v>9</v>
      </c>
      <c r="H1" s="105"/>
    </row>
    <row r="2" spans="2:8" ht="60.75" customHeight="1" thickBot="1">
      <c r="B2" s="4" t="s">
        <v>38</v>
      </c>
      <c r="C2" s="21">
        <f>Sheet1!H13</f>
        <v>0</v>
      </c>
      <c r="D2" s="4">
        <f>D18</f>
        <v>2772</v>
      </c>
      <c r="E2" s="103">
        <f>H18</f>
        <v>2596</v>
      </c>
      <c r="F2" s="104"/>
      <c r="G2" s="103">
        <f>SUM(D2:F2)</f>
        <v>5368</v>
      </c>
      <c r="H2" s="104"/>
    </row>
    <row r="3" spans="2:8" ht="60.75" customHeight="1">
      <c r="B3" s="10"/>
      <c r="C3" s="10" t="s">
        <v>18</v>
      </c>
      <c r="D3" s="10">
        <f>D17</f>
        <v>252</v>
      </c>
      <c r="E3" s="102">
        <f>H17</f>
        <v>236</v>
      </c>
      <c r="F3" s="102"/>
      <c r="G3" s="12"/>
      <c r="H3" s="13"/>
    </row>
    <row r="4" spans="2:8" ht="35.25" customHeight="1">
      <c r="B4" s="10"/>
      <c r="C4" s="11"/>
      <c r="D4" s="10"/>
      <c r="E4" s="12"/>
      <c r="F4" s="13"/>
      <c r="G4" s="12"/>
      <c r="H4" s="13"/>
    </row>
    <row r="5" spans="1:8" ht="23.25" customHeight="1">
      <c r="A5" s="15"/>
      <c r="B5" s="22" t="s">
        <v>15</v>
      </c>
      <c r="C5" s="22"/>
      <c r="D5" s="17" t="s">
        <v>5</v>
      </c>
      <c r="E5" s="18"/>
      <c r="F5" s="22" t="s">
        <v>15</v>
      </c>
      <c r="G5" s="22"/>
      <c r="H5" s="17" t="s">
        <v>5</v>
      </c>
    </row>
    <row r="6" spans="1:8" ht="13.5">
      <c r="A6" s="15" t="s">
        <v>30</v>
      </c>
      <c r="B6" s="16">
        <v>46</v>
      </c>
      <c r="C6" s="22">
        <f>IF($C$2&gt;20,$C$2-C7-C8-C9-C10-C11-C12,C2)</f>
        <v>0</v>
      </c>
      <c r="D6" s="22">
        <f aca="true" t="shared" si="0" ref="D6:D12">B6*C6</f>
        <v>0</v>
      </c>
      <c r="E6" s="15" t="s">
        <v>30</v>
      </c>
      <c r="F6" s="16">
        <v>37</v>
      </c>
      <c r="G6" s="22">
        <f>IF($C$2&gt;20,$C$2-G7-G8-G9-G10-G11-G12,C2)</f>
        <v>0</v>
      </c>
      <c r="H6" s="22">
        <f aca="true" t="shared" si="1" ref="H6:H12">F6*G6</f>
        <v>0</v>
      </c>
    </row>
    <row r="7" spans="1:8" ht="13.5">
      <c r="A7" s="15" t="s">
        <v>31</v>
      </c>
      <c r="B7" s="16">
        <v>225</v>
      </c>
      <c r="C7" s="22">
        <f>IF($C$2&gt;20,$C$2-20-C8-C9-C10-C11-C12,0)</f>
        <v>0</v>
      </c>
      <c r="D7" s="22">
        <f t="shared" si="0"/>
        <v>0</v>
      </c>
      <c r="E7" s="15" t="s">
        <v>31</v>
      </c>
      <c r="F7" s="16">
        <v>214</v>
      </c>
      <c r="G7" s="22">
        <f>IF($C$2&gt;20,$C$2-20-G8-G9-G10-G11-G12,0)</f>
        <v>0</v>
      </c>
      <c r="H7" s="22">
        <f t="shared" si="1"/>
        <v>0</v>
      </c>
    </row>
    <row r="8" spans="1:8" ht="13.5">
      <c r="A8" s="15" t="s">
        <v>32</v>
      </c>
      <c r="B8" s="16">
        <v>293</v>
      </c>
      <c r="C8" s="22">
        <f>IF($C$2&gt;40,$C$2-40-C9-C10-C11-C12,0)</f>
        <v>0</v>
      </c>
      <c r="D8" s="22">
        <f t="shared" si="0"/>
        <v>0</v>
      </c>
      <c r="E8" s="15" t="s">
        <v>32</v>
      </c>
      <c r="F8" s="16">
        <v>260</v>
      </c>
      <c r="G8" s="22">
        <f>IF($C$2&gt;40,$C$2-40-G9-G10-G11-G12,0)</f>
        <v>0</v>
      </c>
      <c r="H8" s="22">
        <f t="shared" si="1"/>
        <v>0</v>
      </c>
    </row>
    <row r="9" spans="1:8" ht="13.5">
      <c r="A9" s="15" t="s">
        <v>33</v>
      </c>
      <c r="B9" s="16">
        <v>304</v>
      </c>
      <c r="C9" s="22">
        <f>IF($C$2&gt;60,$C$2-60-C10-C11-C12,0)</f>
        <v>0</v>
      </c>
      <c r="D9" s="22">
        <f t="shared" si="0"/>
        <v>0</v>
      </c>
      <c r="E9" s="15" t="s">
        <v>33</v>
      </c>
      <c r="F9" s="16">
        <v>303</v>
      </c>
      <c r="G9" s="22">
        <f>IF($C$2&gt;60,$C$2-60-G10-G11-G12,0)</f>
        <v>0</v>
      </c>
      <c r="H9" s="22">
        <f t="shared" si="1"/>
        <v>0</v>
      </c>
    </row>
    <row r="10" spans="1:8" ht="13.5">
      <c r="A10" s="15" t="s">
        <v>34</v>
      </c>
      <c r="B10" s="16">
        <v>319</v>
      </c>
      <c r="C10" s="22">
        <f>IF($C$2&gt;100,$C$2-100-C11-C12,0)</f>
        <v>0</v>
      </c>
      <c r="D10" s="22">
        <f t="shared" si="0"/>
        <v>0</v>
      </c>
      <c r="E10" s="15" t="s">
        <v>34</v>
      </c>
      <c r="F10" s="16">
        <v>336</v>
      </c>
      <c r="G10" s="22">
        <f>IF($C$2&gt;100,$C$2-100-G11-G12,0)</f>
        <v>0</v>
      </c>
      <c r="H10" s="22">
        <f t="shared" si="1"/>
        <v>0</v>
      </c>
    </row>
    <row r="11" spans="1:8" ht="13.5">
      <c r="A11" s="15" t="s">
        <v>35</v>
      </c>
      <c r="B11" s="16">
        <v>324</v>
      </c>
      <c r="C11" s="22">
        <f>IF($C$2&gt;=200,$C$2-200-C12,0)</f>
        <v>0</v>
      </c>
      <c r="D11" s="22">
        <f t="shared" si="0"/>
        <v>0</v>
      </c>
      <c r="E11" s="15" t="s">
        <v>35</v>
      </c>
      <c r="F11" s="16">
        <v>358</v>
      </c>
      <c r="G11" s="22">
        <f>IF($C$2&gt;=200,$C$2-200-G12,0)</f>
        <v>0</v>
      </c>
      <c r="H11" s="22">
        <f t="shared" si="1"/>
        <v>0</v>
      </c>
    </row>
    <row r="12" spans="1:8" ht="13.5">
      <c r="A12" s="15" t="s">
        <v>36</v>
      </c>
      <c r="B12" s="16">
        <v>330</v>
      </c>
      <c r="C12" s="22">
        <f>IF($C$2&gt;1000,$C$2-1000,0)</f>
        <v>0</v>
      </c>
      <c r="D12" s="22">
        <f t="shared" si="0"/>
        <v>0</v>
      </c>
      <c r="E12" s="15" t="s">
        <v>36</v>
      </c>
      <c r="F12" s="16">
        <v>379</v>
      </c>
      <c r="G12" s="22">
        <f>IF($C$2&gt;1000,$C$2-1000,0)</f>
        <v>0</v>
      </c>
      <c r="H12" s="22">
        <f t="shared" si="1"/>
        <v>0</v>
      </c>
    </row>
    <row r="13" spans="1:8" ht="13.5">
      <c r="A13" s="15"/>
      <c r="B13" s="22"/>
      <c r="C13" s="22"/>
      <c r="D13" s="22">
        <f>IF(C13="","",C13*B13)</f>
      </c>
      <c r="E13" s="15"/>
      <c r="F13" s="22"/>
      <c r="G13" s="22"/>
      <c r="H13" s="22">
        <f>IF(G13="","",G13*F13)</f>
      </c>
    </row>
    <row r="14" spans="1:8" ht="13.5">
      <c r="A14" s="15" t="s">
        <v>4</v>
      </c>
      <c r="B14" s="22"/>
      <c r="C14" s="22"/>
      <c r="D14" s="22">
        <v>2520</v>
      </c>
      <c r="E14" s="15" t="s">
        <v>4</v>
      </c>
      <c r="F14" s="22"/>
      <c r="G14" s="22"/>
      <c r="H14" s="22">
        <v>2360</v>
      </c>
    </row>
    <row r="15" spans="1:8" ht="13.5">
      <c r="A15" s="15"/>
      <c r="B15" s="22"/>
      <c r="C15" s="22"/>
      <c r="D15" s="22"/>
      <c r="E15" s="15"/>
      <c r="F15" s="22"/>
      <c r="G15" s="22"/>
      <c r="H15" s="22"/>
    </row>
    <row r="16" spans="1:8" ht="13.5">
      <c r="A16" s="17" t="s">
        <v>7</v>
      </c>
      <c r="B16" s="22"/>
      <c r="C16" s="22">
        <f>SUM(C6:C12)</f>
        <v>0</v>
      </c>
      <c r="D16" s="22">
        <f>SUM(D6:D14)</f>
        <v>2520</v>
      </c>
      <c r="E16" s="18"/>
      <c r="F16" s="17"/>
      <c r="G16" s="18"/>
      <c r="H16" s="23">
        <f>SUM(H6:H14)</f>
        <v>2360</v>
      </c>
    </row>
    <row r="17" spans="1:8" ht="13.5">
      <c r="A17" s="17" t="s">
        <v>8</v>
      </c>
      <c r="B17" s="22"/>
      <c r="C17" s="22"/>
      <c r="D17" s="24">
        <f>ROUNDDOWN(D16*0.1,0)</f>
        <v>252</v>
      </c>
      <c r="E17" s="18"/>
      <c r="F17" s="17"/>
      <c r="G17" s="18"/>
      <c r="H17" s="23">
        <f>ROUNDDOWN(H16*0.1,0)</f>
        <v>236</v>
      </c>
    </row>
    <row r="18" spans="1:8" ht="13.5">
      <c r="A18" s="17" t="s">
        <v>9</v>
      </c>
      <c r="B18" s="22"/>
      <c r="C18" s="22"/>
      <c r="D18" s="22">
        <f>SUM(D16:D17)</f>
        <v>2772</v>
      </c>
      <c r="E18" s="18"/>
      <c r="F18" s="17"/>
      <c r="G18" s="18"/>
      <c r="H18" s="23">
        <f>SUM(H16:H17)</f>
        <v>2596</v>
      </c>
    </row>
    <row r="19" ht="13.5">
      <c r="A19" s="3"/>
    </row>
    <row r="20" ht="13.5">
      <c r="A20" s="3"/>
    </row>
  </sheetData>
  <sheetProtection/>
  <mergeCells count="5">
    <mergeCell ref="E3:F3"/>
    <mergeCell ref="E2:F2"/>
    <mergeCell ref="E1:F1"/>
    <mergeCell ref="G2:H2"/>
    <mergeCell ref="G1:H1"/>
  </mergeCells>
  <printOptions/>
  <pageMargins left="0.75" right="0.75" top="1" bottom="1" header="0.512" footer="0.512"/>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4"/>
  <dimension ref="A1:H20"/>
  <sheetViews>
    <sheetView showZeros="0" zoomScalePageLayoutView="0" workbookViewId="0" topLeftCell="A1">
      <selection activeCell="M3" sqref="M3"/>
    </sheetView>
  </sheetViews>
  <sheetFormatPr defaultColWidth="9.00390625" defaultRowHeight="13.5"/>
  <cols>
    <col min="1" max="1" width="8.50390625" style="1" bestFit="1" customWidth="1"/>
    <col min="2" max="2" width="10.00390625" style="3" bestFit="1" customWidth="1"/>
    <col min="3" max="3" width="10.25390625" style="3" bestFit="1" customWidth="1"/>
    <col min="5" max="5" width="10.50390625" style="0" bestFit="1" customWidth="1"/>
    <col min="6" max="6" width="5.25390625" style="0" bestFit="1" customWidth="1"/>
    <col min="7" max="7" width="4.50390625" style="0" bestFit="1" customWidth="1"/>
    <col min="8" max="8" width="7.875" style="0" bestFit="1" customWidth="1"/>
    <col min="9" max="9" width="7.25390625" style="0" customWidth="1"/>
    <col min="10" max="10" width="11.625" style="0" bestFit="1" customWidth="1"/>
    <col min="13" max="13" width="10.125" style="0" customWidth="1"/>
  </cols>
  <sheetData>
    <row r="1" spans="3:8" ht="45" customHeight="1" thickBot="1">
      <c r="C1" s="8" t="s">
        <v>3</v>
      </c>
      <c r="D1" s="7" t="s">
        <v>16</v>
      </c>
      <c r="E1" s="105" t="s">
        <v>17</v>
      </c>
      <c r="F1" s="105"/>
      <c r="G1" s="105" t="s">
        <v>9</v>
      </c>
      <c r="H1" s="105"/>
    </row>
    <row r="2" spans="2:8" ht="60.75" customHeight="1" thickBot="1">
      <c r="B2" s="4" t="s">
        <v>39</v>
      </c>
      <c r="C2" s="21">
        <f>Sheet1!H13</f>
        <v>0</v>
      </c>
      <c r="D2" s="4">
        <f>D18</f>
        <v>2926</v>
      </c>
      <c r="E2" s="103">
        <f>H18</f>
        <v>2596</v>
      </c>
      <c r="F2" s="104"/>
      <c r="G2" s="103">
        <f>SUM(D2:F2)</f>
        <v>5522</v>
      </c>
      <c r="H2" s="104"/>
    </row>
    <row r="3" spans="2:8" ht="60.75" customHeight="1">
      <c r="B3" s="10"/>
      <c r="C3" s="10" t="s">
        <v>18</v>
      </c>
      <c r="D3" s="10">
        <f>D17</f>
        <v>266</v>
      </c>
      <c r="E3" s="102">
        <f>H17</f>
        <v>236</v>
      </c>
      <c r="F3" s="102"/>
      <c r="G3" s="12"/>
      <c r="H3" s="13"/>
    </row>
    <row r="4" spans="2:8" ht="35.25" customHeight="1">
      <c r="B4" s="10"/>
      <c r="C4" s="11"/>
      <c r="D4" s="10"/>
      <c r="E4" s="12"/>
      <c r="F4" s="13"/>
      <c r="G4" s="12"/>
      <c r="H4" s="13"/>
    </row>
    <row r="5" spans="1:8" ht="23.25" customHeight="1">
      <c r="A5" s="15"/>
      <c r="B5" s="22" t="s">
        <v>15</v>
      </c>
      <c r="C5" s="22"/>
      <c r="D5" s="17" t="s">
        <v>5</v>
      </c>
      <c r="E5" s="18"/>
      <c r="F5" s="22" t="s">
        <v>15</v>
      </c>
      <c r="G5" s="22"/>
      <c r="H5" s="17" t="s">
        <v>5</v>
      </c>
    </row>
    <row r="6" spans="1:8" ht="13.5">
      <c r="A6" s="15" t="s">
        <v>23</v>
      </c>
      <c r="B6" s="16">
        <v>46</v>
      </c>
      <c r="C6" s="22">
        <f>IF($C$2&gt;20,$C$2-C7-C8-C9-C10-C11-C12,C2)</f>
        <v>0</v>
      </c>
      <c r="D6" s="22">
        <f aca="true" t="shared" si="0" ref="D6:D12">B6*C6</f>
        <v>0</v>
      </c>
      <c r="E6" s="15" t="s">
        <v>23</v>
      </c>
      <c r="F6" s="16">
        <v>37</v>
      </c>
      <c r="G6" s="22">
        <f>IF($C$2&gt;20,$C$2-G7-G8-G9-G10-G11-G12,C2)</f>
        <v>0</v>
      </c>
      <c r="H6" s="22">
        <f aca="true" t="shared" si="1" ref="H6:H12">F6*G6</f>
        <v>0</v>
      </c>
    </row>
    <row r="7" spans="1:8" ht="13.5">
      <c r="A7" s="15" t="s">
        <v>24</v>
      </c>
      <c r="B7" s="16">
        <v>225</v>
      </c>
      <c r="C7" s="22">
        <f>IF($C$2&gt;20,$C$2-20-C8-C9-C10-C11-C12,0)</f>
        <v>0</v>
      </c>
      <c r="D7" s="22">
        <f t="shared" si="0"/>
        <v>0</v>
      </c>
      <c r="E7" s="15" t="s">
        <v>24</v>
      </c>
      <c r="F7" s="16">
        <v>214</v>
      </c>
      <c r="G7" s="22">
        <f>IF($C$2&gt;20,$C$2-20-G8-G9-G10-G11-G12,0)</f>
        <v>0</v>
      </c>
      <c r="H7" s="22">
        <f t="shared" si="1"/>
        <v>0</v>
      </c>
    </row>
    <row r="8" spans="1:8" ht="13.5">
      <c r="A8" s="15" t="s">
        <v>25</v>
      </c>
      <c r="B8" s="16">
        <v>293</v>
      </c>
      <c r="C8" s="22">
        <f>IF($C$2&gt;40,$C$2-40-C9-C10-C11-C12,0)</f>
        <v>0</v>
      </c>
      <c r="D8" s="22">
        <f t="shared" si="0"/>
        <v>0</v>
      </c>
      <c r="E8" s="15" t="s">
        <v>25</v>
      </c>
      <c r="F8" s="16">
        <v>260</v>
      </c>
      <c r="G8" s="22">
        <f>IF($C$2&gt;40,$C$2-40-G9-G10-G11-G12,0)</f>
        <v>0</v>
      </c>
      <c r="H8" s="22">
        <f t="shared" si="1"/>
        <v>0</v>
      </c>
    </row>
    <row r="9" spans="1:8" ht="13.5">
      <c r="A9" s="15" t="s">
        <v>26</v>
      </c>
      <c r="B9" s="16">
        <v>304</v>
      </c>
      <c r="C9" s="22">
        <f>IF($C$2&gt;60,$C$2-60-C10-C11-C12,0)</f>
        <v>0</v>
      </c>
      <c r="D9" s="22">
        <f t="shared" si="0"/>
        <v>0</v>
      </c>
      <c r="E9" s="15" t="s">
        <v>26</v>
      </c>
      <c r="F9" s="16">
        <v>303</v>
      </c>
      <c r="G9" s="22">
        <f>IF($C$2&gt;60,$C$2-60-G10-G11-G12,0)</f>
        <v>0</v>
      </c>
      <c r="H9" s="22">
        <f t="shared" si="1"/>
        <v>0</v>
      </c>
    </row>
    <row r="10" spans="1:8" ht="13.5">
      <c r="A10" s="15" t="s">
        <v>27</v>
      </c>
      <c r="B10" s="16">
        <v>319</v>
      </c>
      <c r="C10" s="22">
        <f>IF($C$2&gt;100,$C$2-100-C11-C12,0)</f>
        <v>0</v>
      </c>
      <c r="D10" s="22">
        <f t="shared" si="0"/>
        <v>0</v>
      </c>
      <c r="E10" s="15" t="s">
        <v>27</v>
      </c>
      <c r="F10" s="16">
        <v>336</v>
      </c>
      <c r="G10" s="22">
        <f>IF($C$2&gt;100,$C$2-100-G11-G12,0)</f>
        <v>0</v>
      </c>
      <c r="H10" s="22">
        <f t="shared" si="1"/>
        <v>0</v>
      </c>
    </row>
    <row r="11" spans="1:8" ht="13.5">
      <c r="A11" s="15" t="s">
        <v>28</v>
      </c>
      <c r="B11" s="16">
        <v>324</v>
      </c>
      <c r="C11" s="22">
        <f>IF($C$2&gt;=200,$C$2-200-C12,0)</f>
        <v>0</v>
      </c>
      <c r="D11" s="22">
        <f t="shared" si="0"/>
        <v>0</v>
      </c>
      <c r="E11" s="15" t="s">
        <v>28</v>
      </c>
      <c r="F11" s="16">
        <v>358</v>
      </c>
      <c r="G11" s="22">
        <f>IF($C$2&gt;=200,$C$2-200-G12,0)</f>
        <v>0</v>
      </c>
      <c r="H11" s="22">
        <f t="shared" si="1"/>
        <v>0</v>
      </c>
    </row>
    <row r="12" spans="1:8" ht="13.5">
      <c r="A12" s="15" t="s">
        <v>29</v>
      </c>
      <c r="B12" s="16">
        <v>330</v>
      </c>
      <c r="C12" s="22">
        <f>IF($C$2&gt;1000,$C$2-1000,0)</f>
        <v>0</v>
      </c>
      <c r="D12" s="22">
        <f t="shared" si="0"/>
        <v>0</v>
      </c>
      <c r="E12" s="15" t="s">
        <v>29</v>
      </c>
      <c r="F12" s="16">
        <v>379</v>
      </c>
      <c r="G12" s="22">
        <f>IF($C$2&gt;1000,$C$2-1000,0)</f>
        <v>0</v>
      </c>
      <c r="H12" s="22">
        <f t="shared" si="1"/>
        <v>0</v>
      </c>
    </row>
    <row r="13" spans="1:8" ht="13.5">
      <c r="A13" s="15"/>
      <c r="B13" s="22"/>
      <c r="C13" s="22"/>
      <c r="D13" s="22">
        <f>IF(C13="","",C13*B13)</f>
      </c>
      <c r="E13" s="15"/>
      <c r="F13" s="22"/>
      <c r="G13" s="22"/>
      <c r="H13" s="22">
        <f>IF(G13="","",G13*F13)</f>
      </c>
    </row>
    <row r="14" spans="1:8" ht="13.5">
      <c r="A14" s="15" t="s">
        <v>4</v>
      </c>
      <c r="B14" s="22"/>
      <c r="C14" s="22"/>
      <c r="D14" s="22">
        <v>2660</v>
      </c>
      <c r="E14" s="15" t="s">
        <v>4</v>
      </c>
      <c r="F14" s="22"/>
      <c r="G14" s="22"/>
      <c r="H14" s="22">
        <v>2360</v>
      </c>
    </row>
    <row r="15" spans="1:8" ht="13.5">
      <c r="A15" s="15"/>
      <c r="B15" s="22"/>
      <c r="C15" s="22"/>
      <c r="D15" s="22"/>
      <c r="E15" s="15"/>
      <c r="F15" s="22"/>
      <c r="G15" s="22"/>
      <c r="H15" s="22"/>
    </row>
    <row r="16" spans="1:8" ht="13.5">
      <c r="A16" s="17" t="s">
        <v>7</v>
      </c>
      <c r="B16" s="22"/>
      <c r="C16" s="22">
        <f>SUM(C6:C12)</f>
        <v>0</v>
      </c>
      <c r="D16" s="22">
        <f>SUM(D6:D14)</f>
        <v>2660</v>
      </c>
      <c r="E16" s="18"/>
      <c r="F16" s="17"/>
      <c r="G16" s="18"/>
      <c r="H16" s="23">
        <f>SUM(H6:H14)</f>
        <v>2360</v>
      </c>
    </row>
    <row r="17" spans="1:8" ht="13.5">
      <c r="A17" s="17" t="s">
        <v>8</v>
      </c>
      <c r="B17" s="22"/>
      <c r="C17" s="22"/>
      <c r="D17" s="24">
        <f>ROUNDDOWN(D16*0.1,0)</f>
        <v>266</v>
      </c>
      <c r="E17" s="18"/>
      <c r="F17" s="17"/>
      <c r="G17" s="18"/>
      <c r="H17" s="23">
        <f>ROUNDDOWN(H16*0.1,0)</f>
        <v>236</v>
      </c>
    </row>
    <row r="18" spans="1:8" ht="13.5">
      <c r="A18" s="17" t="s">
        <v>9</v>
      </c>
      <c r="B18" s="22"/>
      <c r="C18" s="22"/>
      <c r="D18" s="22">
        <f>SUM(D16:D17)</f>
        <v>2926</v>
      </c>
      <c r="E18" s="18"/>
      <c r="F18" s="17"/>
      <c r="G18" s="18"/>
      <c r="H18" s="23">
        <f>SUM(H16:H17)</f>
        <v>2596</v>
      </c>
    </row>
    <row r="19" ht="13.5">
      <c r="A19" s="3"/>
    </row>
    <row r="20" ht="13.5">
      <c r="A20" s="3"/>
    </row>
  </sheetData>
  <sheetProtection/>
  <mergeCells count="5">
    <mergeCell ref="E3:F3"/>
    <mergeCell ref="E2:F2"/>
    <mergeCell ref="E1:F1"/>
    <mergeCell ref="G2:H2"/>
    <mergeCell ref="G1:H1"/>
  </mergeCells>
  <printOptions/>
  <pageMargins left="0.75" right="0.75" top="1" bottom="1" header="0.512" footer="0.512"/>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5"/>
  <dimension ref="A1:H18"/>
  <sheetViews>
    <sheetView showZeros="0" zoomScalePageLayoutView="0" workbookViewId="0" topLeftCell="A1">
      <selection activeCell="M3" sqref="M3"/>
    </sheetView>
  </sheetViews>
  <sheetFormatPr defaultColWidth="9.00390625" defaultRowHeight="13.5"/>
  <cols>
    <col min="1" max="1" width="9.00390625" style="1" customWidth="1"/>
    <col min="2" max="3" width="14.00390625" style="3" customWidth="1"/>
    <col min="4" max="4" width="23.625" style="0" customWidth="1"/>
  </cols>
  <sheetData>
    <row r="1" spans="3:8" ht="45" customHeight="1" thickBot="1">
      <c r="C1" s="6" t="s">
        <v>3</v>
      </c>
      <c r="D1" s="7" t="s">
        <v>5</v>
      </c>
      <c r="E1" s="105" t="s">
        <v>17</v>
      </c>
      <c r="F1" s="105"/>
      <c r="G1" s="105" t="s">
        <v>9</v>
      </c>
      <c r="H1" s="105"/>
    </row>
    <row r="2" spans="2:8" ht="60.75" customHeight="1" thickBot="1">
      <c r="B2" s="4" t="s">
        <v>6</v>
      </c>
      <c r="C2" s="21">
        <f>Sheet1!H13</f>
        <v>0</v>
      </c>
      <c r="D2" s="4">
        <f>D18</f>
        <v>11880</v>
      </c>
      <c r="E2" s="103">
        <f>H18</f>
        <v>2596</v>
      </c>
      <c r="F2" s="104"/>
      <c r="G2" s="103">
        <f>SUM(D2:F2)</f>
        <v>14476</v>
      </c>
      <c r="H2" s="104"/>
    </row>
    <row r="3" spans="2:8" ht="60.75" customHeight="1">
      <c r="B3" s="10"/>
      <c r="C3" s="10" t="s">
        <v>18</v>
      </c>
      <c r="D3" s="10">
        <f>D17</f>
        <v>1080</v>
      </c>
      <c r="E3" s="102">
        <f>H17</f>
        <v>236</v>
      </c>
      <c r="F3" s="102"/>
      <c r="G3" s="12"/>
      <c r="H3" s="13"/>
    </row>
    <row r="4" spans="2:8" ht="60.75" customHeight="1">
      <c r="B4" s="10"/>
      <c r="C4" s="10"/>
      <c r="D4" s="10"/>
      <c r="E4" s="12"/>
      <c r="F4" s="12"/>
      <c r="G4" s="12"/>
      <c r="H4" s="13"/>
    </row>
    <row r="5" spans="2:8" ht="45" customHeight="1">
      <c r="B5" s="8" t="s">
        <v>15</v>
      </c>
      <c r="C5" s="8" t="s">
        <v>3</v>
      </c>
      <c r="D5" s="7" t="s">
        <v>5</v>
      </c>
      <c r="F5" s="6" t="s">
        <v>15</v>
      </c>
      <c r="G5" s="6"/>
      <c r="H5" s="7" t="s">
        <v>5</v>
      </c>
    </row>
    <row r="6" spans="1:8" ht="13.5">
      <c r="A6" s="15" t="s">
        <v>23</v>
      </c>
      <c r="B6" s="16">
        <v>199</v>
      </c>
      <c r="C6" s="22">
        <f>IF($C$2&gt;20,$C$2-C7-C8-C9-C10-C11-C12,C2)</f>
        <v>0</v>
      </c>
      <c r="D6" s="22">
        <f aca="true" t="shared" si="0" ref="D6:D12">B6*C6</f>
        <v>0</v>
      </c>
      <c r="E6" s="15" t="s">
        <v>23</v>
      </c>
      <c r="F6" s="16">
        <v>37</v>
      </c>
      <c r="G6" s="22">
        <f>IF($C$2&gt;20,$C$2-G7-G8-G9-G10-G11-G12,C2)</f>
        <v>0</v>
      </c>
      <c r="H6" s="22">
        <f aca="true" t="shared" si="1" ref="H6:H12">F6*G6</f>
        <v>0</v>
      </c>
    </row>
    <row r="7" spans="1:8" ht="13.5">
      <c r="A7" s="15" t="s">
        <v>24</v>
      </c>
      <c r="B7" s="16">
        <v>225</v>
      </c>
      <c r="C7" s="22">
        <f>IF($C$2&gt;20,$C$2-20-C8-C9-C10-C11-C12,0)</f>
        <v>0</v>
      </c>
      <c r="D7" s="22">
        <f t="shared" si="0"/>
        <v>0</v>
      </c>
      <c r="E7" s="15" t="s">
        <v>24</v>
      </c>
      <c r="F7" s="16">
        <v>214</v>
      </c>
      <c r="G7" s="22">
        <f>IF($C$2&gt;20,$C$2-20-G8-G9-G10-G11-G12,0)</f>
        <v>0</v>
      </c>
      <c r="H7" s="22">
        <f t="shared" si="1"/>
        <v>0</v>
      </c>
    </row>
    <row r="8" spans="1:8" ht="13.5">
      <c r="A8" s="15" t="s">
        <v>25</v>
      </c>
      <c r="B8" s="16">
        <v>293</v>
      </c>
      <c r="C8" s="22">
        <f>IF($C$2&gt;40,$C$2-40-C9-C10-C11-C12,0)</f>
        <v>0</v>
      </c>
      <c r="D8" s="22">
        <f t="shared" si="0"/>
        <v>0</v>
      </c>
      <c r="E8" s="15" t="s">
        <v>25</v>
      </c>
      <c r="F8" s="16">
        <v>260</v>
      </c>
      <c r="G8" s="22">
        <f>IF($C$2&gt;40,$C$2-40-G9-G10-G11-G12,0)</f>
        <v>0</v>
      </c>
      <c r="H8" s="22">
        <f t="shared" si="1"/>
        <v>0</v>
      </c>
    </row>
    <row r="9" spans="1:8" ht="13.5">
      <c r="A9" s="15" t="s">
        <v>26</v>
      </c>
      <c r="B9" s="16">
        <v>304</v>
      </c>
      <c r="C9" s="22">
        <f>IF($C$2&gt;60,$C$2-60-C10-C11-C12,0)</f>
        <v>0</v>
      </c>
      <c r="D9" s="22">
        <f t="shared" si="0"/>
        <v>0</v>
      </c>
      <c r="E9" s="15" t="s">
        <v>26</v>
      </c>
      <c r="F9" s="16">
        <v>303</v>
      </c>
      <c r="G9" s="22">
        <f>IF($C$2&gt;60,$C$2-60-G10-G11-G12,0)</f>
        <v>0</v>
      </c>
      <c r="H9" s="22">
        <f t="shared" si="1"/>
        <v>0</v>
      </c>
    </row>
    <row r="10" spans="1:8" ht="13.5">
      <c r="A10" s="15" t="s">
        <v>27</v>
      </c>
      <c r="B10" s="16">
        <v>319</v>
      </c>
      <c r="C10" s="22">
        <f>IF($C$2&gt;100,$C$2-100-C11-C12,0)</f>
        <v>0</v>
      </c>
      <c r="D10" s="22">
        <f t="shared" si="0"/>
        <v>0</v>
      </c>
      <c r="E10" s="15" t="s">
        <v>27</v>
      </c>
      <c r="F10" s="16">
        <v>336</v>
      </c>
      <c r="G10" s="22">
        <f>IF($C$2&gt;100,$C$2-100-G11-G12,0)</f>
        <v>0</v>
      </c>
      <c r="H10" s="22">
        <f t="shared" si="1"/>
        <v>0</v>
      </c>
    </row>
    <row r="11" spans="1:8" ht="13.5">
      <c r="A11" s="15" t="s">
        <v>28</v>
      </c>
      <c r="B11" s="16">
        <v>324</v>
      </c>
      <c r="C11" s="22">
        <f>IF($C$2&gt;=200,$C$2-200-C12,0)</f>
        <v>0</v>
      </c>
      <c r="D11" s="22">
        <f t="shared" si="0"/>
        <v>0</v>
      </c>
      <c r="E11" s="15" t="s">
        <v>28</v>
      </c>
      <c r="F11" s="16">
        <v>358</v>
      </c>
      <c r="G11" s="22">
        <f>IF($C$2&gt;=200,$C$2-200-G12,0)</f>
        <v>0</v>
      </c>
      <c r="H11" s="22">
        <f t="shared" si="1"/>
        <v>0</v>
      </c>
    </row>
    <row r="12" spans="1:8" ht="13.5">
      <c r="A12" s="15" t="s">
        <v>29</v>
      </c>
      <c r="B12" s="16">
        <v>330</v>
      </c>
      <c r="C12" s="22">
        <f>IF($C$2&gt;1000,$C$2-1000,0)</f>
        <v>0</v>
      </c>
      <c r="D12" s="22">
        <f t="shared" si="0"/>
        <v>0</v>
      </c>
      <c r="E12" s="15" t="s">
        <v>29</v>
      </c>
      <c r="F12" s="16">
        <v>379</v>
      </c>
      <c r="G12" s="22">
        <f>IF($C$2&gt;1000,$C$2-1000,0)</f>
        <v>0</v>
      </c>
      <c r="H12" s="22">
        <f t="shared" si="1"/>
        <v>0</v>
      </c>
    </row>
    <row r="13" spans="1:8" ht="13.5">
      <c r="A13" s="15"/>
      <c r="B13" s="22"/>
      <c r="C13" s="22"/>
      <c r="D13" s="22">
        <f>IF(C13="","",C13*B13)</f>
      </c>
      <c r="E13" s="15"/>
      <c r="F13" s="22"/>
      <c r="G13" s="22"/>
      <c r="H13" s="22">
        <f>IF(G13="","",G13*F13)</f>
      </c>
    </row>
    <row r="14" spans="1:8" ht="13.5">
      <c r="A14" s="15" t="s">
        <v>4</v>
      </c>
      <c r="B14" s="22"/>
      <c r="C14" s="22"/>
      <c r="D14" s="22">
        <v>10800</v>
      </c>
      <c r="E14" s="15" t="s">
        <v>4</v>
      </c>
      <c r="F14" s="22"/>
      <c r="G14" s="22"/>
      <c r="H14" s="22">
        <v>2360</v>
      </c>
    </row>
    <row r="15" spans="1:8" ht="13.5">
      <c r="A15" s="15"/>
      <c r="B15" s="22"/>
      <c r="C15" s="22"/>
      <c r="D15" s="22"/>
      <c r="E15" s="15"/>
      <c r="F15" s="22"/>
      <c r="G15" s="22"/>
      <c r="H15" s="22"/>
    </row>
    <row r="16" spans="1:8" ht="13.5">
      <c r="A16" s="17" t="s">
        <v>7</v>
      </c>
      <c r="B16" s="22"/>
      <c r="C16" s="22">
        <f>SUM(C6:C12)</f>
        <v>0</v>
      </c>
      <c r="D16" s="22">
        <f>SUM(D6:D14)</f>
        <v>10800</v>
      </c>
      <c r="E16" s="18"/>
      <c r="F16" s="17"/>
      <c r="G16" s="18"/>
      <c r="H16" s="23">
        <f>SUM(H6:H14)</f>
        <v>2360</v>
      </c>
    </row>
    <row r="17" spans="1:8" ht="13.5">
      <c r="A17" s="17" t="s">
        <v>8</v>
      </c>
      <c r="B17" s="22"/>
      <c r="C17" s="22"/>
      <c r="D17" s="24">
        <f>ROUNDDOWN(D16*0.1,0)</f>
        <v>1080</v>
      </c>
      <c r="E17" s="18"/>
      <c r="F17" s="17"/>
      <c r="G17" s="18"/>
      <c r="H17" s="23">
        <f>ROUNDDOWN(H16*0.1,0)</f>
        <v>236</v>
      </c>
    </row>
    <row r="18" spans="1:8" ht="13.5">
      <c r="A18" s="17" t="s">
        <v>9</v>
      </c>
      <c r="B18" s="22"/>
      <c r="C18" s="22"/>
      <c r="D18" s="22">
        <f>SUM(D16:D17)</f>
        <v>11880</v>
      </c>
      <c r="E18" s="18"/>
      <c r="F18" s="17"/>
      <c r="G18" s="18"/>
      <c r="H18" s="23">
        <f>SUM(H16:H17)</f>
        <v>2596</v>
      </c>
    </row>
    <row r="21" ht="12.75" customHeight="1"/>
    <row r="22" ht="12.75" customHeight="1"/>
    <row r="23" ht="12.75" customHeight="1"/>
    <row r="24" ht="12.75" customHeight="1"/>
  </sheetData>
  <sheetProtection/>
  <mergeCells count="5">
    <mergeCell ref="E3:F3"/>
    <mergeCell ref="E1:F1"/>
    <mergeCell ref="G1:H1"/>
    <mergeCell ref="E2:F2"/>
    <mergeCell ref="G2:H2"/>
  </mergeCells>
  <printOptions/>
  <pageMargins left="0.75" right="0.75" top="1" bottom="1" header="0.512" footer="0.51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H18"/>
  <sheetViews>
    <sheetView showZeros="0" zoomScalePageLayoutView="0" workbookViewId="0" topLeftCell="A4">
      <selection activeCell="M3" sqref="M3"/>
    </sheetView>
  </sheetViews>
  <sheetFormatPr defaultColWidth="9.00390625" defaultRowHeight="13.5"/>
  <cols>
    <col min="1" max="1" width="9.00390625" style="1" customWidth="1"/>
    <col min="2" max="3" width="14.00390625" style="3" customWidth="1"/>
    <col min="4" max="4" width="23.625" style="0" customWidth="1"/>
  </cols>
  <sheetData>
    <row r="1" spans="3:8" ht="45" customHeight="1" thickBot="1">
      <c r="C1" s="8" t="s">
        <v>3</v>
      </c>
      <c r="D1" s="7" t="s">
        <v>5</v>
      </c>
      <c r="E1" s="105" t="s">
        <v>17</v>
      </c>
      <c r="F1" s="105"/>
      <c r="G1" s="105" t="s">
        <v>9</v>
      </c>
      <c r="H1" s="105"/>
    </row>
    <row r="2" spans="2:8" ht="60.75" customHeight="1" thickBot="1">
      <c r="B2" s="4" t="s">
        <v>10</v>
      </c>
      <c r="C2" s="21">
        <f>Sheet1!H13</f>
        <v>0</v>
      </c>
      <c r="D2" s="4">
        <f>D18</f>
        <v>38720</v>
      </c>
      <c r="E2" s="103">
        <f>H18</f>
        <v>2596</v>
      </c>
      <c r="F2" s="104"/>
      <c r="G2" s="103">
        <f>SUM(D2:F2)</f>
        <v>41316</v>
      </c>
      <c r="H2" s="104"/>
    </row>
    <row r="3" spans="2:8" ht="60.75" customHeight="1">
      <c r="B3" s="10"/>
      <c r="C3" s="10" t="s">
        <v>18</v>
      </c>
      <c r="D3" s="10">
        <f>D17</f>
        <v>3520</v>
      </c>
      <c r="E3" s="102">
        <f>H17</f>
        <v>236</v>
      </c>
      <c r="F3" s="102"/>
      <c r="G3" s="12"/>
      <c r="H3" s="13"/>
    </row>
    <row r="4" spans="2:8" ht="35.25" customHeight="1">
      <c r="B4" s="10"/>
      <c r="C4" s="11"/>
      <c r="D4" s="10"/>
      <c r="E4" s="12"/>
      <c r="F4" s="13"/>
      <c r="G4" s="12"/>
      <c r="H4" s="13"/>
    </row>
    <row r="5" spans="2:8" ht="45" customHeight="1">
      <c r="B5" s="8" t="s">
        <v>15</v>
      </c>
      <c r="C5" s="8" t="s">
        <v>3</v>
      </c>
      <c r="D5" s="7" t="s">
        <v>5</v>
      </c>
      <c r="F5" s="6" t="s">
        <v>15</v>
      </c>
      <c r="G5" s="6"/>
      <c r="H5" s="7" t="s">
        <v>5</v>
      </c>
    </row>
    <row r="6" spans="1:8" ht="13.5">
      <c r="A6" s="15" t="s">
        <v>23</v>
      </c>
      <c r="B6" s="16">
        <v>199</v>
      </c>
      <c r="C6" s="22">
        <f>IF($C$2&gt;20,$C$2-C7-C8-C9-C10-C11-C12,C2)</f>
        <v>0</v>
      </c>
      <c r="D6" s="22">
        <f aca="true" t="shared" si="0" ref="D6:D12">B6*C6</f>
        <v>0</v>
      </c>
      <c r="E6" s="15" t="s">
        <v>23</v>
      </c>
      <c r="F6" s="16">
        <v>37</v>
      </c>
      <c r="G6" s="22">
        <f>IF($C$2&gt;20,$C$2-G7-G8-G9-G10-G11-G12,C2)</f>
        <v>0</v>
      </c>
      <c r="H6" s="22">
        <f aca="true" t="shared" si="1" ref="H6:H12">F6*G6</f>
        <v>0</v>
      </c>
    </row>
    <row r="7" spans="1:8" ht="13.5">
      <c r="A7" s="15" t="s">
        <v>24</v>
      </c>
      <c r="B7" s="16">
        <v>225</v>
      </c>
      <c r="C7" s="22">
        <f>IF($C$2&gt;20,$C$2-20-C8-C9-C10-C11-C12,0)</f>
        <v>0</v>
      </c>
      <c r="D7" s="22">
        <f t="shared" si="0"/>
        <v>0</v>
      </c>
      <c r="E7" s="15" t="s">
        <v>24</v>
      </c>
      <c r="F7" s="16">
        <v>214</v>
      </c>
      <c r="G7" s="22">
        <f>IF($C$2&gt;20,$C$2-20-G8-G9-G10-G11-G12,0)</f>
        <v>0</v>
      </c>
      <c r="H7" s="22">
        <f t="shared" si="1"/>
        <v>0</v>
      </c>
    </row>
    <row r="8" spans="1:8" ht="13.5">
      <c r="A8" s="15" t="s">
        <v>25</v>
      </c>
      <c r="B8" s="16">
        <v>293</v>
      </c>
      <c r="C8" s="22">
        <f>IF($C$2&gt;40,$C$2-40-C9-C10-C11-C12,0)</f>
        <v>0</v>
      </c>
      <c r="D8" s="22">
        <f t="shared" si="0"/>
        <v>0</v>
      </c>
      <c r="E8" s="15" t="s">
        <v>25</v>
      </c>
      <c r="F8" s="16">
        <v>260</v>
      </c>
      <c r="G8" s="22">
        <f>IF($C$2&gt;40,$C$2-40-G9-G10-G11-G12,0)</f>
        <v>0</v>
      </c>
      <c r="H8" s="22">
        <f t="shared" si="1"/>
        <v>0</v>
      </c>
    </row>
    <row r="9" spans="1:8" ht="13.5">
      <c r="A9" s="15" t="s">
        <v>26</v>
      </c>
      <c r="B9" s="16">
        <v>304</v>
      </c>
      <c r="C9" s="22">
        <f>IF($C$2&gt;60,$C$2-60-C10-C11-C12,0)</f>
        <v>0</v>
      </c>
      <c r="D9" s="22">
        <f t="shared" si="0"/>
        <v>0</v>
      </c>
      <c r="E9" s="15" t="s">
        <v>26</v>
      </c>
      <c r="F9" s="16">
        <v>303</v>
      </c>
      <c r="G9" s="22">
        <f>IF($C$2&gt;60,$C$2-60-G10-G11-G12,0)</f>
        <v>0</v>
      </c>
      <c r="H9" s="22">
        <f t="shared" si="1"/>
        <v>0</v>
      </c>
    </row>
    <row r="10" spans="1:8" ht="13.5">
      <c r="A10" s="15" t="s">
        <v>27</v>
      </c>
      <c r="B10" s="16">
        <v>319</v>
      </c>
      <c r="C10" s="22">
        <f>IF($C$2&gt;100,$C$2-100-C11-C12,0)</f>
        <v>0</v>
      </c>
      <c r="D10" s="22">
        <f t="shared" si="0"/>
        <v>0</v>
      </c>
      <c r="E10" s="15" t="s">
        <v>27</v>
      </c>
      <c r="F10" s="16">
        <v>336</v>
      </c>
      <c r="G10" s="22">
        <f>IF($C$2&gt;100,$C$2-100-G11-G12,0)</f>
        <v>0</v>
      </c>
      <c r="H10" s="22">
        <f t="shared" si="1"/>
        <v>0</v>
      </c>
    </row>
    <row r="11" spans="1:8" ht="13.5">
      <c r="A11" s="15" t="s">
        <v>28</v>
      </c>
      <c r="B11" s="16">
        <v>324</v>
      </c>
      <c r="C11" s="22">
        <f>IF($C$2&gt;=200,$C$2-200-C12,0)</f>
        <v>0</v>
      </c>
      <c r="D11" s="22">
        <f t="shared" si="0"/>
        <v>0</v>
      </c>
      <c r="E11" s="15" t="s">
        <v>28</v>
      </c>
      <c r="F11" s="16">
        <v>358</v>
      </c>
      <c r="G11" s="22">
        <f>IF($C$2&gt;=200,$C$2-200-G12,0)</f>
        <v>0</v>
      </c>
      <c r="H11" s="22">
        <f t="shared" si="1"/>
        <v>0</v>
      </c>
    </row>
    <row r="12" spans="1:8" ht="13.5">
      <c r="A12" s="15" t="s">
        <v>29</v>
      </c>
      <c r="B12" s="16">
        <v>330</v>
      </c>
      <c r="C12" s="22">
        <f>IF($C$2&gt;1000,$C$2-1000,0)</f>
        <v>0</v>
      </c>
      <c r="D12" s="22">
        <f t="shared" si="0"/>
        <v>0</v>
      </c>
      <c r="E12" s="15" t="s">
        <v>29</v>
      </c>
      <c r="F12" s="16">
        <v>379</v>
      </c>
      <c r="G12" s="22">
        <f>IF($C$2&gt;1000,$C$2-1000,0)</f>
        <v>0</v>
      </c>
      <c r="H12" s="22">
        <f t="shared" si="1"/>
        <v>0</v>
      </c>
    </row>
    <row r="13" spans="1:8" ht="13.5">
      <c r="A13" s="15"/>
      <c r="B13" s="22"/>
      <c r="C13" s="22"/>
      <c r="D13" s="22">
        <f>IF(C13="","",C13*B13)</f>
      </c>
      <c r="E13" s="15"/>
      <c r="F13" s="22"/>
      <c r="G13" s="22"/>
      <c r="H13" s="22">
        <f>IF(G13="","",G13*F13)</f>
      </c>
    </row>
    <row r="14" spans="1:8" ht="13.5">
      <c r="A14" s="15" t="s">
        <v>4</v>
      </c>
      <c r="B14" s="22"/>
      <c r="C14" s="22"/>
      <c r="D14" s="22">
        <v>35200</v>
      </c>
      <c r="E14" s="15" t="s">
        <v>4</v>
      </c>
      <c r="F14" s="22"/>
      <c r="G14" s="22"/>
      <c r="H14" s="22">
        <v>2360</v>
      </c>
    </row>
    <row r="15" spans="1:8" ht="13.5">
      <c r="A15" s="15"/>
      <c r="B15" s="22"/>
      <c r="C15" s="22"/>
      <c r="D15" s="22"/>
      <c r="E15" s="15"/>
      <c r="F15" s="22"/>
      <c r="G15" s="22"/>
      <c r="H15" s="22"/>
    </row>
    <row r="16" spans="1:8" ht="13.5">
      <c r="A16" s="17" t="s">
        <v>7</v>
      </c>
      <c r="B16" s="22"/>
      <c r="C16" s="22">
        <f>SUM(C6:C12)</f>
        <v>0</v>
      </c>
      <c r="D16" s="22">
        <f>SUM(D6:D14)</f>
        <v>35200</v>
      </c>
      <c r="E16" s="18"/>
      <c r="F16" s="17"/>
      <c r="G16" s="18"/>
      <c r="H16" s="23">
        <f>SUM(H6:H14)</f>
        <v>2360</v>
      </c>
    </row>
    <row r="17" spans="1:8" ht="13.5">
      <c r="A17" s="17" t="s">
        <v>8</v>
      </c>
      <c r="B17" s="22"/>
      <c r="C17" s="22"/>
      <c r="D17" s="24">
        <f>ROUNDDOWN(D16*0.1,0)</f>
        <v>3520</v>
      </c>
      <c r="E17" s="18"/>
      <c r="F17" s="17"/>
      <c r="G17" s="18"/>
      <c r="H17" s="23">
        <f>ROUNDDOWN(H16*0.1,0)</f>
        <v>236</v>
      </c>
    </row>
    <row r="18" spans="1:8" ht="13.5">
      <c r="A18" s="17" t="s">
        <v>9</v>
      </c>
      <c r="B18" s="22"/>
      <c r="C18" s="22"/>
      <c r="D18" s="22">
        <f>SUM(D16:D17)</f>
        <v>38720</v>
      </c>
      <c r="E18" s="18"/>
      <c r="F18" s="17"/>
      <c r="G18" s="18"/>
      <c r="H18" s="23">
        <f>SUM(H16:H17)</f>
        <v>2596</v>
      </c>
    </row>
    <row r="21" ht="12.75" customHeight="1"/>
    <row r="22" ht="12.75" customHeight="1"/>
    <row r="23" ht="12.75" customHeight="1"/>
    <row r="24" ht="12.75" customHeight="1"/>
  </sheetData>
  <sheetProtection/>
  <mergeCells count="5">
    <mergeCell ref="E3:F3"/>
    <mergeCell ref="E1:F1"/>
    <mergeCell ref="G1:H1"/>
    <mergeCell ref="E2:F2"/>
    <mergeCell ref="G2:H2"/>
  </mergeCells>
  <printOptions/>
  <pageMargins left="0.75" right="0.75" top="1" bottom="1" header="0.512" footer="0.512"/>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7"/>
  <dimension ref="A1:H18"/>
  <sheetViews>
    <sheetView showZeros="0" zoomScalePageLayoutView="0" workbookViewId="0" topLeftCell="A10">
      <selection activeCell="M3" sqref="M3"/>
    </sheetView>
  </sheetViews>
  <sheetFormatPr defaultColWidth="9.00390625" defaultRowHeight="13.5"/>
  <cols>
    <col min="1" max="1" width="9.00390625" style="1" customWidth="1"/>
    <col min="2" max="3" width="14.00390625" style="3" customWidth="1"/>
    <col min="4" max="4" width="23.625" style="0" customWidth="1"/>
    <col min="8" max="8" width="16.75390625" style="0" customWidth="1"/>
  </cols>
  <sheetData>
    <row r="1" spans="3:8" ht="45" customHeight="1" thickBot="1">
      <c r="C1" s="8" t="s">
        <v>3</v>
      </c>
      <c r="D1" s="7" t="s">
        <v>5</v>
      </c>
      <c r="E1" s="105" t="s">
        <v>17</v>
      </c>
      <c r="F1" s="105"/>
      <c r="G1" s="105" t="s">
        <v>9</v>
      </c>
      <c r="H1" s="105"/>
    </row>
    <row r="2" spans="2:8" ht="60.75" customHeight="1" thickBot="1">
      <c r="B2" s="4" t="s">
        <v>11</v>
      </c>
      <c r="C2" s="21">
        <f>Sheet1!H13</f>
        <v>0</v>
      </c>
      <c r="D2" s="4">
        <f>D18</f>
        <v>88660</v>
      </c>
      <c r="E2" s="103">
        <f>H18</f>
        <v>2596</v>
      </c>
      <c r="F2" s="104"/>
      <c r="G2" s="103">
        <f>SUM(D2:F2)</f>
        <v>91256</v>
      </c>
      <c r="H2" s="104"/>
    </row>
    <row r="3" spans="2:8" ht="60.75" customHeight="1">
      <c r="B3" s="10"/>
      <c r="C3" s="10" t="s">
        <v>18</v>
      </c>
      <c r="D3" s="10">
        <f>D17</f>
        <v>8060</v>
      </c>
      <c r="E3" s="102">
        <f>H17</f>
        <v>236</v>
      </c>
      <c r="F3" s="102"/>
      <c r="G3" s="12"/>
      <c r="H3" s="13"/>
    </row>
    <row r="4" spans="2:8" ht="35.25" customHeight="1">
      <c r="B4" s="10"/>
      <c r="C4" s="11"/>
      <c r="D4" s="10"/>
      <c r="E4" s="12"/>
      <c r="F4" s="13"/>
      <c r="G4" s="12"/>
      <c r="H4" s="13"/>
    </row>
    <row r="5" spans="2:8" ht="45" customHeight="1">
      <c r="B5" s="8" t="s">
        <v>15</v>
      </c>
      <c r="C5" s="8" t="s">
        <v>3</v>
      </c>
      <c r="D5" s="7" t="s">
        <v>5</v>
      </c>
      <c r="F5" s="6" t="s">
        <v>15</v>
      </c>
      <c r="G5" s="6"/>
      <c r="H5" s="7" t="s">
        <v>5</v>
      </c>
    </row>
    <row r="6" spans="1:8" ht="13.5">
      <c r="A6" s="15" t="s">
        <v>23</v>
      </c>
      <c r="B6" s="16">
        <v>199</v>
      </c>
      <c r="C6" s="22">
        <f>IF($C$2&gt;20,$C$2-C7-C8-C9-C10-C11-C12,C2)</f>
        <v>0</v>
      </c>
      <c r="D6" s="22">
        <f aca="true" t="shared" si="0" ref="D6:D12">B6*C6</f>
        <v>0</v>
      </c>
      <c r="E6" s="15" t="s">
        <v>23</v>
      </c>
      <c r="F6" s="16">
        <v>37</v>
      </c>
      <c r="G6" s="22">
        <f>IF($C$2&gt;20,$C$2-G7-G8-G9-G10-G11-G12,C2)</f>
        <v>0</v>
      </c>
      <c r="H6" s="22">
        <f aca="true" t="shared" si="1" ref="H6:H12">F6*G6</f>
        <v>0</v>
      </c>
    </row>
    <row r="7" spans="1:8" ht="13.5">
      <c r="A7" s="15" t="s">
        <v>24</v>
      </c>
      <c r="B7" s="16">
        <v>225</v>
      </c>
      <c r="C7" s="22">
        <f>IF($C$2&gt;20,$C$2-20-C8-C9-C10-C11-C12,0)</f>
        <v>0</v>
      </c>
      <c r="D7" s="22">
        <f t="shared" si="0"/>
        <v>0</v>
      </c>
      <c r="E7" s="15" t="s">
        <v>24</v>
      </c>
      <c r="F7" s="16">
        <v>214</v>
      </c>
      <c r="G7" s="22">
        <f>IF($C$2&gt;20,$C$2-20-G8-G9-G10-G11-G12,0)</f>
        <v>0</v>
      </c>
      <c r="H7" s="22">
        <f t="shared" si="1"/>
        <v>0</v>
      </c>
    </row>
    <row r="8" spans="1:8" ht="13.5">
      <c r="A8" s="15" t="s">
        <v>25</v>
      </c>
      <c r="B8" s="16">
        <v>293</v>
      </c>
      <c r="C8" s="22">
        <f>IF($C$2&gt;40,$C$2-40-C9-C10-C11-C12,0)</f>
        <v>0</v>
      </c>
      <c r="D8" s="22">
        <f t="shared" si="0"/>
        <v>0</v>
      </c>
      <c r="E8" s="15" t="s">
        <v>25</v>
      </c>
      <c r="F8" s="16">
        <v>260</v>
      </c>
      <c r="G8" s="22">
        <f>IF($C$2&gt;40,$C$2-40-G9-G10-G11-G12,0)</f>
        <v>0</v>
      </c>
      <c r="H8" s="22">
        <f t="shared" si="1"/>
        <v>0</v>
      </c>
    </row>
    <row r="9" spans="1:8" ht="13.5">
      <c r="A9" s="15" t="s">
        <v>26</v>
      </c>
      <c r="B9" s="16">
        <v>304</v>
      </c>
      <c r="C9" s="22">
        <f>IF($C$2&gt;60,$C$2-60-C10-C11-C12,0)</f>
        <v>0</v>
      </c>
      <c r="D9" s="22">
        <f t="shared" si="0"/>
        <v>0</v>
      </c>
      <c r="E9" s="15" t="s">
        <v>26</v>
      </c>
      <c r="F9" s="16">
        <v>303</v>
      </c>
      <c r="G9" s="22">
        <f>IF($C$2&gt;60,$C$2-60-G10-G11-G12,0)</f>
        <v>0</v>
      </c>
      <c r="H9" s="22">
        <f t="shared" si="1"/>
        <v>0</v>
      </c>
    </row>
    <row r="10" spans="1:8" ht="13.5">
      <c r="A10" s="15" t="s">
        <v>27</v>
      </c>
      <c r="B10" s="16">
        <v>319</v>
      </c>
      <c r="C10" s="22">
        <f>IF($C$2&gt;100,$C$2-100-C11-C12,0)</f>
        <v>0</v>
      </c>
      <c r="D10" s="22">
        <f t="shared" si="0"/>
        <v>0</v>
      </c>
      <c r="E10" s="15" t="s">
        <v>27</v>
      </c>
      <c r="F10" s="16">
        <v>336</v>
      </c>
      <c r="G10" s="22">
        <f>IF($C$2&gt;100,$C$2-100-G11-G12,0)</f>
        <v>0</v>
      </c>
      <c r="H10" s="22">
        <f t="shared" si="1"/>
        <v>0</v>
      </c>
    </row>
    <row r="11" spans="1:8" ht="13.5">
      <c r="A11" s="15" t="s">
        <v>28</v>
      </c>
      <c r="B11" s="16">
        <v>324</v>
      </c>
      <c r="C11" s="22">
        <f>IF($C$2&gt;=200,$C$2-200-C12,0)</f>
        <v>0</v>
      </c>
      <c r="D11" s="22">
        <f t="shared" si="0"/>
        <v>0</v>
      </c>
      <c r="E11" s="15" t="s">
        <v>28</v>
      </c>
      <c r="F11" s="16">
        <v>358</v>
      </c>
      <c r="G11" s="22">
        <f>IF($C$2&gt;=200,$C$2-200-G12,0)</f>
        <v>0</v>
      </c>
      <c r="H11" s="22">
        <f t="shared" si="1"/>
        <v>0</v>
      </c>
    </row>
    <row r="12" spans="1:8" ht="13.5">
      <c r="A12" s="15" t="s">
        <v>29</v>
      </c>
      <c r="B12" s="16">
        <v>330</v>
      </c>
      <c r="C12" s="22">
        <f>IF($C$2&gt;1000,$C$2-1000,0)</f>
        <v>0</v>
      </c>
      <c r="D12" s="22">
        <f t="shared" si="0"/>
        <v>0</v>
      </c>
      <c r="E12" s="15" t="s">
        <v>29</v>
      </c>
      <c r="F12" s="16">
        <v>379</v>
      </c>
      <c r="G12" s="22">
        <f>IF($C$2&gt;1000,$C$2-1000,0)</f>
        <v>0</v>
      </c>
      <c r="H12" s="22">
        <f t="shared" si="1"/>
        <v>0</v>
      </c>
    </row>
    <row r="13" spans="1:8" ht="13.5">
      <c r="A13" s="15"/>
      <c r="B13" s="22"/>
      <c r="C13" s="22"/>
      <c r="D13" s="22">
        <f>IF(C13="","",C13*B13)</f>
      </c>
      <c r="E13" s="15"/>
      <c r="F13" s="22"/>
      <c r="G13" s="22"/>
      <c r="H13" s="22">
        <f>IF(G13="","",G13*F13)</f>
      </c>
    </row>
    <row r="14" spans="1:8" ht="13.5">
      <c r="A14" s="15" t="s">
        <v>4</v>
      </c>
      <c r="B14" s="22"/>
      <c r="C14" s="22"/>
      <c r="D14" s="22">
        <v>80600</v>
      </c>
      <c r="E14" s="15" t="s">
        <v>4</v>
      </c>
      <c r="F14" s="22"/>
      <c r="G14" s="22"/>
      <c r="H14" s="22">
        <v>2360</v>
      </c>
    </row>
    <row r="15" spans="1:8" ht="13.5">
      <c r="A15" s="15"/>
      <c r="B15" s="22"/>
      <c r="C15" s="22"/>
      <c r="D15" s="22"/>
      <c r="E15" s="15"/>
      <c r="F15" s="22"/>
      <c r="G15" s="22"/>
      <c r="H15" s="22"/>
    </row>
    <row r="16" spans="1:8" ht="13.5">
      <c r="A16" s="17" t="s">
        <v>7</v>
      </c>
      <c r="B16" s="22"/>
      <c r="C16" s="22">
        <f>SUM(C6:C12)</f>
        <v>0</v>
      </c>
      <c r="D16" s="22">
        <f>SUM(D6:D14)</f>
        <v>80600</v>
      </c>
      <c r="E16" s="18"/>
      <c r="F16" s="17"/>
      <c r="G16" s="18"/>
      <c r="H16" s="23">
        <f>SUM(H6:H14)</f>
        <v>2360</v>
      </c>
    </row>
    <row r="17" spans="1:8" ht="13.5">
      <c r="A17" s="17" t="s">
        <v>8</v>
      </c>
      <c r="B17" s="22"/>
      <c r="C17" s="22"/>
      <c r="D17" s="24">
        <f>ROUNDDOWN(D16*0.1,0)</f>
        <v>8060</v>
      </c>
      <c r="E17" s="18"/>
      <c r="F17" s="17"/>
      <c r="G17" s="18"/>
      <c r="H17" s="23">
        <f>ROUNDDOWN(H16*0.1,0)</f>
        <v>236</v>
      </c>
    </row>
    <row r="18" spans="1:8" ht="13.5">
      <c r="A18" s="17" t="s">
        <v>9</v>
      </c>
      <c r="B18" s="22"/>
      <c r="C18" s="22"/>
      <c r="D18" s="22">
        <f>SUM(D16:D17)</f>
        <v>88660</v>
      </c>
      <c r="E18" s="18"/>
      <c r="F18" s="17"/>
      <c r="G18" s="18"/>
      <c r="H18" s="23">
        <f>SUM(H16:H17)</f>
        <v>2596</v>
      </c>
    </row>
    <row r="21" ht="12.75" customHeight="1"/>
    <row r="22" ht="12.75" customHeight="1"/>
    <row r="23" ht="12.75" customHeight="1"/>
    <row r="24" ht="12.75" customHeight="1"/>
  </sheetData>
  <sheetProtection/>
  <mergeCells count="5">
    <mergeCell ref="E3:F3"/>
    <mergeCell ref="E1:F1"/>
    <mergeCell ref="G1:H1"/>
    <mergeCell ref="E2:F2"/>
    <mergeCell ref="G2:H2"/>
  </mergeCells>
  <printOptions/>
  <pageMargins left="0.75" right="0.75" top="1" bottom="1" header="0.512" footer="0.512"/>
  <pageSetup horizontalDpi="300" verticalDpi="300" orientation="portrait" paperSize="9" scale="83" r:id="rId3"/>
  <legacyDrawing r:id="rId2"/>
</worksheet>
</file>

<file path=xl/worksheets/sheet8.xml><?xml version="1.0" encoding="utf-8"?>
<worksheet xmlns="http://schemas.openxmlformats.org/spreadsheetml/2006/main" xmlns:r="http://schemas.openxmlformats.org/officeDocument/2006/relationships">
  <sheetPr codeName="Sheet8"/>
  <dimension ref="A1:H18"/>
  <sheetViews>
    <sheetView showZeros="0" zoomScalePageLayoutView="0" workbookViewId="0" topLeftCell="A4">
      <selection activeCell="M3" sqref="M3"/>
    </sheetView>
  </sheetViews>
  <sheetFormatPr defaultColWidth="9.00390625" defaultRowHeight="13.5"/>
  <cols>
    <col min="1" max="1" width="9.00390625" style="1" customWidth="1"/>
    <col min="2" max="3" width="14.00390625" style="3" customWidth="1"/>
    <col min="4" max="4" width="23.625" style="0" customWidth="1"/>
  </cols>
  <sheetData>
    <row r="1" spans="3:8" ht="45" customHeight="1" thickBot="1">
      <c r="C1" s="8" t="s">
        <v>3</v>
      </c>
      <c r="D1" s="7" t="s">
        <v>5</v>
      </c>
      <c r="E1" s="105" t="s">
        <v>17</v>
      </c>
      <c r="F1" s="105"/>
      <c r="G1" s="105" t="s">
        <v>9</v>
      </c>
      <c r="H1" s="105"/>
    </row>
    <row r="2" spans="2:8" ht="60.75" customHeight="1" thickBot="1">
      <c r="B2" s="4" t="s">
        <v>12</v>
      </c>
      <c r="C2" s="21">
        <f>Sheet1!H13</f>
        <v>0</v>
      </c>
      <c r="D2" s="4">
        <f>D18</f>
        <v>172260</v>
      </c>
      <c r="E2" s="103">
        <f>H18</f>
        <v>2596</v>
      </c>
      <c r="F2" s="104"/>
      <c r="G2" s="103">
        <f>SUM(D2:F2)</f>
        <v>174856</v>
      </c>
      <c r="H2" s="104"/>
    </row>
    <row r="3" spans="2:8" ht="60.75" customHeight="1">
      <c r="B3" s="10"/>
      <c r="C3" s="10" t="s">
        <v>18</v>
      </c>
      <c r="D3" s="10">
        <f>D17</f>
        <v>15660</v>
      </c>
      <c r="E3" s="102">
        <f>H17</f>
        <v>236</v>
      </c>
      <c r="F3" s="102"/>
      <c r="G3" s="12"/>
      <c r="H3" s="13"/>
    </row>
    <row r="4" spans="2:8" ht="35.25" customHeight="1">
      <c r="B4" s="10"/>
      <c r="C4" s="11"/>
      <c r="D4" s="10"/>
      <c r="E4" s="12"/>
      <c r="F4" s="13"/>
      <c r="G4" s="12"/>
      <c r="H4" s="13"/>
    </row>
    <row r="5" spans="2:8" ht="45" customHeight="1">
      <c r="B5" s="8" t="s">
        <v>15</v>
      </c>
      <c r="C5" s="8" t="s">
        <v>3</v>
      </c>
      <c r="D5" s="7" t="s">
        <v>5</v>
      </c>
      <c r="F5" s="6" t="s">
        <v>15</v>
      </c>
      <c r="G5" s="6"/>
      <c r="H5" s="7" t="s">
        <v>5</v>
      </c>
    </row>
    <row r="6" spans="1:8" ht="13.5">
      <c r="A6" s="15" t="s">
        <v>23</v>
      </c>
      <c r="B6" s="16">
        <v>199</v>
      </c>
      <c r="C6" s="22">
        <f>IF($C$2&gt;20,$C$2-C7-C8-C9-C10-C11-C12,C2)</f>
        <v>0</v>
      </c>
      <c r="D6" s="22">
        <f aca="true" t="shared" si="0" ref="D6:D12">B6*C6</f>
        <v>0</v>
      </c>
      <c r="E6" s="15" t="s">
        <v>23</v>
      </c>
      <c r="F6" s="16">
        <v>37</v>
      </c>
      <c r="G6" s="22">
        <f>IF($C$2&gt;20,$C$2-G7-G8-G9-G10-G11-G12,C2)</f>
        <v>0</v>
      </c>
      <c r="H6" s="22">
        <f aca="true" t="shared" si="1" ref="H6:H12">F6*G6</f>
        <v>0</v>
      </c>
    </row>
    <row r="7" spans="1:8" ht="13.5">
      <c r="A7" s="15" t="s">
        <v>24</v>
      </c>
      <c r="B7" s="16">
        <v>225</v>
      </c>
      <c r="C7" s="22">
        <f>IF($C$2&gt;20,$C$2-20-C8-C9-C10-C11-C12,0)</f>
        <v>0</v>
      </c>
      <c r="D7" s="22">
        <f t="shared" si="0"/>
        <v>0</v>
      </c>
      <c r="E7" s="15" t="s">
        <v>24</v>
      </c>
      <c r="F7" s="16">
        <v>214</v>
      </c>
      <c r="G7" s="22">
        <f>IF($C$2&gt;20,$C$2-20-G8-G9-G10-G11-G12,0)</f>
        <v>0</v>
      </c>
      <c r="H7" s="22">
        <f t="shared" si="1"/>
        <v>0</v>
      </c>
    </row>
    <row r="8" spans="1:8" ht="13.5">
      <c r="A8" s="15" t="s">
        <v>25</v>
      </c>
      <c r="B8" s="16">
        <v>293</v>
      </c>
      <c r="C8" s="22">
        <f>IF($C$2&gt;40,$C$2-40-C9-C10-C11-C12,0)</f>
        <v>0</v>
      </c>
      <c r="D8" s="22">
        <f t="shared" si="0"/>
        <v>0</v>
      </c>
      <c r="E8" s="15" t="s">
        <v>25</v>
      </c>
      <c r="F8" s="16">
        <v>260</v>
      </c>
      <c r="G8" s="22">
        <f>IF($C$2&gt;40,$C$2-40-G9-G10-G11-G12,0)</f>
        <v>0</v>
      </c>
      <c r="H8" s="22">
        <f t="shared" si="1"/>
        <v>0</v>
      </c>
    </row>
    <row r="9" spans="1:8" ht="13.5">
      <c r="A9" s="15" t="s">
        <v>26</v>
      </c>
      <c r="B9" s="16">
        <v>304</v>
      </c>
      <c r="C9" s="22">
        <f>IF($C$2&gt;60,$C$2-60-C10-C11-C12,0)</f>
        <v>0</v>
      </c>
      <c r="D9" s="22">
        <f t="shared" si="0"/>
        <v>0</v>
      </c>
      <c r="E9" s="15" t="s">
        <v>26</v>
      </c>
      <c r="F9" s="16">
        <v>303</v>
      </c>
      <c r="G9" s="22">
        <f>IF($C$2&gt;60,$C$2-60-G10-G11-G12,0)</f>
        <v>0</v>
      </c>
      <c r="H9" s="22">
        <f t="shared" si="1"/>
        <v>0</v>
      </c>
    </row>
    <row r="10" spans="1:8" ht="13.5">
      <c r="A10" s="15" t="s">
        <v>27</v>
      </c>
      <c r="B10" s="16">
        <v>319</v>
      </c>
      <c r="C10" s="22">
        <f>IF($C$2&gt;100,$C$2-100-C11-C12,0)</f>
        <v>0</v>
      </c>
      <c r="D10" s="22">
        <f t="shared" si="0"/>
        <v>0</v>
      </c>
      <c r="E10" s="15" t="s">
        <v>27</v>
      </c>
      <c r="F10" s="16">
        <v>336</v>
      </c>
      <c r="G10" s="22">
        <f>IF($C$2&gt;100,$C$2-100-G11-G12,0)</f>
        <v>0</v>
      </c>
      <c r="H10" s="22">
        <f t="shared" si="1"/>
        <v>0</v>
      </c>
    </row>
    <row r="11" spans="1:8" ht="13.5">
      <c r="A11" s="15" t="s">
        <v>28</v>
      </c>
      <c r="B11" s="16">
        <v>324</v>
      </c>
      <c r="C11" s="22">
        <f>IF($C$2&gt;=200,$C$2-200-C12,0)</f>
        <v>0</v>
      </c>
      <c r="D11" s="22">
        <f t="shared" si="0"/>
        <v>0</v>
      </c>
      <c r="E11" s="15" t="s">
        <v>28</v>
      </c>
      <c r="F11" s="16">
        <v>358</v>
      </c>
      <c r="G11" s="22">
        <f>IF($C$2&gt;=200,$C$2-200-G12,0)</f>
        <v>0</v>
      </c>
      <c r="H11" s="22">
        <f t="shared" si="1"/>
        <v>0</v>
      </c>
    </row>
    <row r="12" spans="1:8" ht="13.5">
      <c r="A12" s="15" t="s">
        <v>29</v>
      </c>
      <c r="B12" s="16">
        <v>330</v>
      </c>
      <c r="C12" s="22">
        <f>IF($C$2&gt;1000,$C$2-1000,0)</f>
        <v>0</v>
      </c>
      <c r="D12" s="22">
        <f t="shared" si="0"/>
        <v>0</v>
      </c>
      <c r="E12" s="15" t="s">
        <v>29</v>
      </c>
      <c r="F12" s="16">
        <v>379</v>
      </c>
      <c r="G12" s="22">
        <f>IF($C$2&gt;1000,$C$2-1000,0)</f>
        <v>0</v>
      </c>
      <c r="H12" s="22">
        <f t="shared" si="1"/>
        <v>0</v>
      </c>
    </row>
    <row r="13" spans="1:8" ht="13.5">
      <c r="A13" s="15"/>
      <c r="B13" s="22"/>
      <c r="C13" s="22"/>
      <c r="D13" s="22">
        <f>IF(C13="","",C13*B13)</f>
      </c>
      <c r="E13" s="15"/>
      <c r="F13" s="22"/>
      <c r="G13" s="22"/>
      <c r="H13" s="22">
        <f>IF(G13="","",G13*F13)</f>
      </c>
    </row>
    <row r="14" spans="1:8" ht="13.5">
      <c r="A14" s="15" t="s">
        <v>4</v>
      </c>
      <c r="B14" s="22"/>
      <c r="C14" s="22"/>
      <c r="D14" s="22">
        <v>156600</v>
      </c>
      <c r="E14" s="15" t="s">
        <v>4</v>
      </c>
      <c r="F14" s="22"/>
      <c r="G14" s="22"/>
      <c r="H14" s="22">
        <v>2360</v>
      </c>
    </row>
    <row r="15" spans="1:8" ht="13.5">
      <c r="A15" s="15"/>
      <c r="B15" s="22"/>
      <c r="C15" s="22"/>
      <c r="D15" s="22"/>
      <c r="E15" s="15"/>
      <c r="F15" s="22"/>
      <c r="G15" s="22"/>
      <c r="H15" s="22"/>
    </row>
    <row r="16" spans="1:8" ht="13.5">
      <c r="A16" s="17" t="s">
        <v>7</v>
      </c>
      <c r="B16" s="22"/>
      <c r="C16" s="22">
        <f>SUM(C6:C12)</f>
        <v>0</v>
      </c>
      <c r="D16" s="22">
        <f>SUM(D6:D14)</f>
        <v>156600</v>
      </c>
      <c r="E16" s="18"/>
      <c r="F16" s="17"/>
      <c r="G16" s="18"/>
      <c r="H16" s="23">
        <f>SUM(H6:H14)</f>
        <v>2360</v>
      </c>
    </row>
    <row r="17" spans="1:8" ht="13.5">
      <c r="A17" s="17" t="s">
        <v>8</v>
      </c>
      <c r="B17" s="22"/>
      <c r="C17" s="22"/>
      <c r="D17" s="24">
        <f>ROUNDDOWN(D16*0.1,0)</f>
        <v>15660</v>
      </c>
      <c r="E17" s="18"/>
      <c r="F17" s="17"/>
      <c r="G17" s="18"/>
      <c r="H17" s="23">
        <f>ROUNDDOWN(H16*0.1,0)</f>
        <v>236</v>
      </c>
    </row>
    <row r="18" spans="1:8" ht="13.5">
      <c r="A18" s="17" t="s">
        <v>9</v>
      </c>
      <c r="B18" s="22"/>
      <c r="C18" s="22"/>
      <c r="D18" s="22">
        <f>SUM(D16:D17)</f>
        <v>172260</v>
      </c>
      <c r="E18" s="18"/>
      <c r="F18" s="17"/>
      <c r="G18" s="18"/>
      <c r="H18" s="23">
        <f>SUM(H16:H17)</f>
        <v>2596</v>
      </c>
    </row>
    <row r="21" ht="12.75" customHeight="1"/>
    <row r="22" ht="12.75" customHeight="1"/>
    <row r="23" ht="12.75" customHeight="1"/>
    <row r="24" ht="12.75" customHeight="1"/>
  </sheetData>
  <sheetProtection/>
  <mergeCells count="5">
    <mergeCell ref="E3:F3"/>
    <mergeCell ref="E1:F1"/>
    <mergeCell ref="G1:H1"/>
    <mergeCell ref="E2:F2"/>
    <mergeCell ref="G2:H2"/>
  </mergeCells>
  <printOptions/>
  <pageMargins left="0.75" right="0.75" top="1" bottom="1" header="0.512" footer="0.512"/>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9"/>
  <dimension ref="A1:H22"/>
  <sheetViews>
    <sheetView showZeros="0" zoomScalePageLayoutView="0" workbookViewId="0" topLeftCell="A4">
      <selection activeCell="M3" sqref="M3"/>
    </sheetView>
  </sheetViews>
  <sheetFormatPr defaultColWidth="9.00390625" defaultRowHeight="13.5"/>
  <cols>
    <col min="1" max="1" width="9.00390625" style="1" customWidth="1"/>
    <col min="2" max="3" width="14.00390625" style="3" customWidth="1"/>
    <col min="4" max="4" width="23.625" style="0" customWidth="1"/>
  </cols>
  <sheetData>
    <row r="1" spans="3:8" ht="45" customHeight="1" thickBot="1">
      <c r="C1" s="8" t="s">
        <v>3</v>
      </c>
      <c r="D1" s="7" t="s">
        <v>5</v>
      </c>
      <c r="E1" s="105" t="s">
        <v>17</v>
      </c>
      <c r="F1" s="105"/>
      <c r="G1" s="105" t="s">
        <v>9</v>
      </c>
      <c r="H1" s="105"/>
    </row>
    <row r="2" spans="2:8" ht="60.75" customHeight="1" thickBot="1">
      <c r="B2" s="4" t="s">
        <v>13</v>
      </c>
      <c r="C2" s="21">
        <f>Sheet1!H13</f>
        <v>0</v>
      </c>
      <c r="D2" s="4">
        <f>D18</f>
        <v>458480</v>
      </c>
      <c r="E2" s="103">
        <f>H18</f>
        <v>2596</v>
      </c>
      <c r="F2" s="104"/>
      <c r="G2" s="103">
        <f>SUM(D2:F2)</f>
        <v>461076</v>
      </c>
      <c r="H2" s="104"/>
    </row>
    <row r="3" spans="2:8" ht="60.75" customHeight="1">
      <c r="B3" s="10"/>
      <c r="C3" s="10" t="s">
        <v>18</v>
      </c>
      <c r="D3" s="10">
        <f>D17</f>
        <v>41680</v>
      </c>
      <c r="E3" s="102">
        <f>H17</f>
        <v>236</v>
      </c>
      <c r="F3" s="102"/>
      <c r="G3" s="12"/>
      <c r="H3" s="13"/>
    </row>
    <row r="4" spans="2:8" ht="35.25" customHeight="1">
      <c r="B4" s="10"/>
      <c r="C4" s="11"/>
      <c r="D4" s="10"/>
      <c r="E4" s="12"/>
      <c r="F4" s="13"/>
      <c r="G4" s="12"/>
      <c r="H4" s="13"/>
    </row>
    <row r="5" spans="2:8" ht="45" customHeight="1">
      <c r="B5" s="8" t="s">
        <v>15</v>
      </c>
      <c r="C5" s="8" t="s">
        <v>3</v>
      </c>
      <c r="D5" s="7" t="s">
        <v>5</v>
      </c>
      <c r="F5" s="6" t="s">
        <v>15</v>
      </c>
      <c r="G5" s="6"/>
      <c r="H5" s="7" t="s">
        <v>5</v>
      </c>
    </row>
    <row r="6" spans="1:8" ht="13.5">
      <c r="A6" s="15" t="s">
        <v>23</v>
      </c>
      <c r="B6" s="16">
        <v>199</v>
      </c>
      <c r="C6" s="22">
        <f>IF($C$2&gt;20,$C$2-C7-C8-C9-C10-C11-C12,C2)</f>
        <v>0</v>
      </c>
      <c r="D6" s="22">
        <f aca="true" t="shared" si="0" ref="D6:D12">B6*C6</f>
        <v>0</v>
      </c>
      <c r="E6" s="15" t="s">
        <v>23</v>
      </c>
      <c r="F6" s="16">
        <v>37</v>
      </c>
      <c r="G6" s="22">
        <f>IF($C$2&gt;20,$C$2-G7-G8-G9-G10-G11-G12,C2)</f>
        <v>0</v>
      </c>
      <c r="H6" s="22">
        <f aca="true" t="shared" si="1" ref="H6:H12">F6*G6</f>
        <v>0</v>
      </c>
    </row>
    <row r="7" spans="1:8" ht="13.5">
      <c r="A7" s="15" t="s">
        <v>24</v>
      </c>
      <c r="B7" s="16">
        <v>225</v>
      </c>
      <c r="C7" s="22">
        <f>IF($C$2&gt;20,$C$2-20-C8-C9-C10-C11-C12,0)</f>
        <v>0</v>
      </c>
      <c r="D7" s="22">
        <f t="shared" si="0"/>
        <v>0</v>
      </c>
      <c r="E7" s="15" t="s">
        <v>24</v>
      </c>
      <c r="F7" s="16">
        <v>214</v>
      </c>
      <c r="G7" s="22">
        <f>IF($C$2&gt;20,$C$2-20-G8-G9-G10-G11-G12,0)</f>
        <v>0</v>
      </c>
      <c r="H7" s="22">
        <f t="shared" si="1"/>
        <v>0</v>
      </c>
    </row>
    <row r="8" spans="1:8" ht="13.5">
      <c r="A8" s="15" t="s">
        <v>25</v>
      </c>
      <c r="B8" s="16">
        <v>293</v>
      </c>
      <c r="C8" s="22">
        <f>IF($C$2&gt;40,$C$2-40-C9-C10-C11-C12,0)</f>
        <v>0</v>
      </c>
      <c r="D8" s="22">
        <f t="shared" si="0"/>
        <v>0</v>
      </c>
      <c r="E8" s="15" t="s">
        <v>25</v>
      </c>
      <c r="F8" s="16">
        <v>260</v>
      </c>
      <c r="G8" s="22">
        <f>IF($C$2&gt;40,$C$2-40-G9-G10-G11-G12,0)</f>
        <v>0</v>
      </c>
      <c r="H8" s="22">
        <f t="shared" si="1"/>
        <v>0</v>
      </c>
    </row>
    <row r="9" spans="1:8" ht="13.5">
      <c r="A9" s="15" t="s">
        <v>26</v>
      </c>
      <c r="B9" s="16">
        <v>304</v>
      </c>
      <c r="C9" s="22">
        <f>IF($C$2&gt;60,$C$2-60-C10-C11-C12,0)</f>
        <v>0</v>
      </c>
      <c r="D9" s="22">
        <f t="shared" si="0"/>
        <v>0</v>
      </c>
      <c r="E9" s="15" t="s">
        <v>26</v>
      </c>
      <c r="F9" s="16">
        <v>303</v>
      </c>
      <c r="G9" s="22">
        <f>IF($C$2&gt;60,$C$2-60-G10-G11-G12,0)</f>
        <v>0</v>
      </c>
      <c r="H9" s="22">
        <f t="shared" si="1"/>
        <v>0</v>
      </c>
    </row>
    <row r="10" spans="1:8" ht="13.5">
      <c r="A10" s="15" t="s">
        <v>27</v>
      </c>
      <c r="B10" s="16">
        <v>319</v>
      </c>
      <c r="C10" s="22">
        <f>IF($C$2&gt;100,$C$2-100-C11-C12,0)</f>
        <v>0</v>
      </c>
      <c r="D10" s="22">
        <f t="shared" si="0"/>
        <v>0</v>
      </c>
      <c r="E10" s="15" t="s">
        <v>27</v>
      </c>
      <c r="F10" s="16">
        <v>336</v>
      </c>
      <c r="G10" s="22">
        <f>IF($C$2&gt;100,$C$2-100-G11-G12,0)</f>
        <v>0</v>
      </c>
      <c r="H10" s="22">
        <f t="shared" si="1"/>
        <v>0</v>
      </c>
    </row>
    <row r="11" spans="1:8" ht="13.5">
      <c r="A11" s="15" t="s">
        <v>28</v>
      </c>
      <c r="B11" s="16">
        <v>324</v>
      </c>
      <c r="C11" s="22">
        <f>IF($C$2&gt;=200,$C$2-200-C12,0)</f>
        <v>0</v>
      </c>
      <c r="D11" s="22">
        <f t="shared" si="0"/>
        <v>0</v>
      </c>
      <c r="E11" s="15" t="s">
        <v>28</v>
      </c>
      <c r="F11" s="16">
        <v>358</v>
      </c>
      <c r="G11" s="22">
        <f>IF($C$2&gt;=200,$C$2-200-G12,0)</f>
        <v>0</v>
      </c>
      <c r="H11" s="22">
        <f t="shared" si="1"/>
        <v>0</v>
      </c>
    </row>
    <row r="12" spans="1:8" ht="13.5">
      <c r="A12" s="15" t="s">
        <v>29</v>
      </c>
      <c r="B12" s="16">
        <v>330</v>
      </c>
      <c r="C12" s="22">
        <f>IF($C$2&gt;1000,$C$2-1000,0)</f>
        <v>0</v>
      </c>
      <c r="D12" s="22">
        <f t="shared" si="0"/>
        <v>0</v>
      </c>
      <c r="E12" s="15" t="s">
        <v>29</v>
      </c>
      <c r="F12" s="16">
        <v>379</v>
      </c>
      <c r="G12" s="22">
        <f>IF($C$2&gt;1000,$C$2-1000,0)</f>
        <v>0</v>
      </c>
      <c r="H12" s="22">
        <f t="shared" si="1"/>
        <v>0</v>
      </c>
    </row>
    <row r="13" spans="1:8" ht="13.5">
      <c r="A13" s="15"/>
      <c r="B13" s="22"/>
      <c r="C13" s="22"/>
      <c r="D13" s="22">
        <f>IF(C13="","",C13*B13)</f>
      </c>
      <c r="E13" s="15"/>
      <c r="F13" s="22"/>
      <c r="G13" s="22"/>
      <c r="H13" s="22">
        <f>IF(G13="","",G13*F13)</f>
      </c>
    </row>
    <row r="14" spans="1:8" ht="13.5">
      <c r="A14" s="15" t="s">
        <v>4</v>
      </c>
      <c r="B14" s="22"/>
      <c r="C14" s="22"/>
      <c r="D14" s="22">
        <v>416800</v>
      </c>
      <c r="E14" s="15" t="s">
        <v>4</v>
      </c>
      <c r="F14" s="22"/>
      <c r="G14" s="22"/>
      <c r="H14" s="22">
        <v>2360</v>
      </c>
    </row>
    <row r="15" spans="1:8" ht="13.5">
      <c r="A15" s="15"/>
      <c r="B15" s="22"/>
      <c r="C15" s="22"/>
      <c r="D15" s="22"/>
      <c r="E15" s="15"/>
      <c r="F15" s="22"/>
      <c r="G15" s="22"/>
      <c r="H15" s="22"/>
    </row>
    <row r="16" spans="1:8" ht="13.5">
      <c r="A16" s="17" t="s">
        <v>7</v>
      </c>
      <c r="B16" s="22"/>
      <c r="C16" s="22">
        <f>SUM(C6:C12)</f>
        <v>0</v>
      </c>
      <c r="D16" s="22">
        <f>SUM(D6:D14)</f>
        <v>416800</v>
      </c>
      <c r="E16" s="18"/>
      <c r="F16" s="17"/>
      <c r="G16" s="18"/>
      <c r="H16" s="23">
        <f>SUM(H6:H14)</f>
        <v>2360</v>
      </c>
    </row>
    <row r="17" spans="1:8" ht="13.5">
      <c r="A17" s="17" t="s">
        <v>8</v>
      </c>
      <c r="B17" s="22"/>
      <c r="C17" s="22"/>
      <c r="D17" s="24">
        <f>ROUNDDOWN(D16*0.1,0)</f>
        <v>41680</v>
      </c>
      <c r="E17" s="18"/>
      <c r="F17" s="17"/>
      <c r="G17" s="18"/>
      <c r="H17" s="23">
        <f>ROUNDDOWN(H16*0.1,0)</f>
        <v>236</v>
      </c>
    </row>
    <row r="18" spans="1:8" ht="13.5">
      <c r="A18" s="17" t="s">
        <v>9</v>
      </c>
      <c r="B18" s="22"/>
      <c r="C18" s="22"/>
      <c r="D18" s="22">
        <f>SUM(D16:D17)</f>
        <v>458480</v>
      </c>
      <c r="E18" s="18"/>
      <c r="F18" s="17"/>
      <c r="G18" s="18"/>
      <c r="H18" s="23">
        <f>SUM(H16:H17)</f>
        <v>2596</v>
      </c>
    </row>
    <row r="21" ht="12.75" customHeight="1"/>
    <row r="22" ht="12.75" customHeight="1">
      <c r="B22" s="9"/>
    </row>
    <row r="23" ht="12.75" customHeight="1"/>
    <row r="24" ht="12.75" customHeight="1"/>
  </sheetData>
  <sheetProtection/>
  <mergeCells count="5">
    <mergeCell ref="E3:F3"/>
    <mergeCell ref="E1:F1"/>
    <mergeCell ref="G1:H1"/>
    <mergeCell ref="E2:F2"/>
    <mergeCell ref="G2:H2"/>
  </mergeCells>
  <printOptions/>
  <pageMargins left="0.75" right="0.75" top="1" bottom="1" header="0.512" footer="0.51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ｶﾄﾞｲ ｸﾐｺ</dc:creator>
  <cp:keywords/>
  <dc:description/>
  <cp:lastModifiedBy>ｶﾄﾞｲ ｸﾐｺ</cp:lastModifiedBy>
  <cp:lastPrinted>2024-01-09T09:32:57Z</cp:lastPrinted>
  <dcterms:created xsi:type="dcterms:W3CDTF">1997-01-08T22:48:59Z</dcterms:created>
  <dcterms:modified xsi:type="dcterms:W3CDTF">2024-01-09T09:33:41Z</dcterms:modified>
  <cp:category/>
  <cp:version/>
  <cp:contentType/>
  <cp:contentStatus/>
</cp:coreProperties>
</file>