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349" activeTab="0"/>
  </bookViews>
  <sheets>
    <sheet name="Sheet1" sheetId="1" r:id="rId1"/>
    <sheet name="13" sheetId="2" state="hidden" r:id="rId2"/>
    <sheet name="20" sheetId="3" state="hidden" r:id="rId3"/>
    <sheet name="25" sheetId="4" state="hidden" r:id="rId4"/>
    <sheet name="40" sheetId="5" state="hidden" r:id="rId5"/>
    <sheet name="50" sheetId="6" state="hidden" r:id="rId6"/>
    <sheet name="75" sheetId="7" state="hidden" r:id="rId7"/>
    <sheet name="100" sheetId="8" state="hidden" r:id="rId8"/>
    <sheet name="150" sheetId="9" state="hidden" r:id="rId9"/>
    <sheet name="200" sheetId="10" state="hidden" r:id="rId10"/>
  </sheets>
  <definedNames>
    <definedName name="_xlnm.Print_Area" localSheetId="0">'Sheet1'!$A$1:$G$17</definedName>
  </definedNames>
  <calcPr fullCalcOnLoad="1"/>
</workbook>
</file>

<file path=xl/comments10.xml><?xml version="1.0" encoding="utf-8"?>
<comments xmlns="http://schemas.openxmlformats.org/spreadsheetml/2006/main">
  <authors>
    <author>EPC15</author>
  </authors>
  <commentList>
    <comment ref="C2" authorId="0">
      <text>
        <r>
          <rPr>
            <sz val="9"/>
            <rFont val="ＭＳ Ｐゴシック"/>
            <family val="3"/>
          </rPr>
          <t>入力</t>
        </r>
      </text>
    </comment>
  </commentList>
</comments>
</file>

<file path=xl/comments2.xml><?xml version="1.0" encoding="utf-8"?>
<comments xmlns="http://schemas.openxmlformats.org/spreadsheetml/2006/main">
  <authors>
    <author>EPC15</author>
  </authors>
  <commentList>
    <comment ref="C2" authorId="0">
      <text>
        <r>
          <rPr>
            <b/>
            <sz val="9"/>
            <rFont val="ＭＳ Ｐゴシック"/>
            <family val="3"/>
          </rPr>
          <t>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EPC15</author>
  </authors>
  <commentList>
    <comment ref="C2" authorId="0">
      <text>
        <r>
          <rPr>
            <b/>
            <sz val="9"/>
            <rFont val="ＭＳ Ｐゴシック"/>
            <family val="3"/>
          </rPr>
          <t>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EPC15</author>
  </authors>
  <commentList>
    <comment ref="C2" authorId="0">
      <text>
        <r>
          <rPr>
            <b/>
            <sz val="9"/>
            <rFont val="ＭＳ Ｐゴシック"/>
            <family val="3"/>
          </rPr>
          <t>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EPC15</author>
  </authors>
  <commentList>
    <comment ref="C2" authorId="0">
      <text>
        <r>
          <rPr>
            <sz val="9"/>
            <rFont val="ＭＳ Ｐゴシック"/>
            <family val="3"/>
          </rPr>
          <t>入力</t>
        </r>
      </text>
    </comment>
  </commentList>
</comments>
</file>

<file path=xl/comments6.xml><?xml version="1.0" encoding="utf-8"?>
<comments xmlns="http://schemas.openxmlformats.org/spreadsheetml/2006/main">
  <authors>
    <author>EPC15</author>
  </authors>
  <commentList>
    <comment ref="C2" authorId="0">
      <text>
        <r>
          <rPr>
            <sz val="9"/>
            <rFont val="ＭＳ Ｐゴシック"/>
            <family val="3"/>
          </rPr>
          <t>入力</t>
        </r>
      </text>
    </comment>
  </commentList>
</comments>
</file>

<file path=xl/comments7.xml><?xml version="1.0" encoding="utf-8"?>
<comments xmlns="http://schemas.openxmlformats.org/spreadsheetml/2006/main">
  <authors>
    <author>EPC15</author>
  </authors>
  <commentList>
    <comment ref="C2" authorId="0">
      <text>
        <r>
          <rPr>
            <sz val="9"/>
            <rFont val="ＭＳ Ｐゴシック"/>
            <family val="3"/>
          </rPr>
          <t>入力</t>
        </r>
      </text>
    </comment>
  </commentList>
</comments>
</file>

<file path=xl/comments8.xml><?xml version="1.0" encoding="utf-8"?>
<comments xmlns="http://schemas.openxmlformats.org/spreadsheetml/2006/main">
  <authors>
    <author>EPC15</author>
  </authors>
  <commentList>
    <comment ref="C2" authorId="0">
      <text>
        <r>
          <rPr>
            <sz val="9"/>
            <rFont val="ＭＳ Ｐゴシック"/>
            <family val="3"/>
          </rPr>
          <t>入力</t>
        </r>
      </text>
    </comment>
  </commentList>
</comments>
</file>

<file path=xl/comments9.xml><?xml version="1.0" encoding="utf-8"?>
<comments xmlns="http://schemas.openxmlformats.org/spreadsheetml/2006/main">
  <authors>
    <author>EPC15</author>
  </authors>
  <commentList>
    <comment ref="C2" authorId="0">
      <text>
        <r>
          <rPr>
            <sz val="9"/>
            <rFont val="ＭＳ Ｐゴシック"/>
            <family val="3"/>
          </rPr>
          <t>入力</t>
        </r>
      </text>
    </comment>
  </commentList>
</comments>
</file>

<file path=xl/sharedStrings.xml><?xml version="1.0" encoding="utf-8"?>
<sst xmlns="http://schemas.openxmlformats.org/spreadsheetml/2006/main" count="308" uniqueCount="63">
  <si>
    <t>41-60</t>
  </si>
  <si>
    <t>61-100</t>
  </si>
  <si>
    <t>101-200</t>
  </si>
  <si>
    <t>水量</t>
  </si>
  <si>
    <t>基本料金</t>
  </si>
  <si>
    <t>金額</t>
  </si>
  <si>
    <t>40ｍｍ</t>
  </si>
  <si>
    <t>本体</t>
  </si>
  <si>
    <t>消費税</t>
  </si>
  <si>
    <t>計</t>
  </si>
  <si>
    <t>50ｍｍ</t>
  </si>
  <si>
    <t>７５ｍｍ</t>
  </si>
  <si>
    <t>１００ｍｍ</t>
  </si>
  <si>
    <t>１５０ｍｍ</t>
  </si>
  <si>
    <t>２００ｍｍ以上</t>
  </si>
  <si>
    <t>単価</t>
  </si>
  <si>
    <t>水道料金</t>
  </si>
  <si>
    <t>下水道使用料</t>
  </si>
  <si>
    <t>内　消費税</t>
  </si>
  <si>
    <t>1-20</t>
  </si>
  <si>
    <t>21-40</t>
  </si>
  <si>
    <t>201-1000</t>
  </si>
  <si>
    <t>1001-</t>
  </si>
  <si>
    <t>1-20</t>
  </si>
  <si>
    <t>21-40</t>
  </si>
  <si>
    <t>41-60</t>
  </si>
  <si>
    <t>61-100</t>
  </si>
  <si>
    <t>101-200</t>
  </si>
  <si>
    <t>201-1000</t>
  </si>
  <si>
    <t>1001-</t>
  </si>
  <si>
    <t>1-20</t>
  </si>
  <si>
    <t>21-40</t>
  </si>
  <si>
    <t>41-60</t>
  </si>
  <si>
    <t>61-100</t>
  </si>
  <si>
    <t>101-200</t>
  </si>
  <si>
    <t>201-1000</t>
  </si>
  <si>
    <t>1001-</t>
  </si>
  <si>
    <t>13ｍｍ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</si>
  <si>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ｍｍ</t>
    </r>
  </si>
  <si>
    <t>25ｍｍ</t>
  </si>
  <si>
    <t>水道料金・下水道料金について</t>
  </si>
  <si>
    <t>　　水道料金等の自動計算</t>
  </si>
  <si>
    <t>　一般用の水道をご使用の方の水道料金と下水道料金（集落排水処理施設料金）を計算します。</t>
  </si>
  <si>
    <t>　なお，下水道（集落排水）の整備されていない地区は下水道（集落排水）の請求はいたしません。</t>
  </si>
  <si>
    <t>■一般用（2ヶ月）</t>
  </si>
  <si>
    <t>入力項目</t>
  </si>
  <si>
    <t>口径</t>
  </si>
  <si>
    <t>使用水量</t>
  </si>
  <si>
    <t>　　←使用水量を入力する</t>
  </si>
  <si>
    <t>下水道料金</t>
  </si>
  <si>
    <t>　お使いのメータ口径，使用水量を入力してください。</t>
  </si>
  <si>
    <t>13ｍｍ</t>
  </si>
  <si>
    <t>20ｍｍ</t>
  </si>
  <si>
    <t>25ｍｍ</t>
  </si>
  <si>
    <t>40ｍｍ</t>
  </si>
  <si>
    <t>50ｍｍ</t>
  </si>
  <si>
    <t>７５ｍｍ</t>
  </si>
  <si>
    <t>１００ｍｍ</t>
  </si>
  <si>
    <t>１５０ｍｍ</t>
  </si>
  <si>
    <t>(</t>
  </si>
  <si>
    <t>)</t>
  </si>
  <si>
    <t>　　←口径を選んでください(200㎜以上は200を選択）</t>
  </si>
  <si>
    <t>　一般用以外の料金につきましてはお客様サービスセンター（0823-26-1622）にお問い合わせください。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</si>
</sst>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.0;[Red]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sz val="8.8"/>
      <color indexed="63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63"/>
      <name val="HG丸ｺﾞｼｯｸM-PRO"/>
      <family val="3"/>
    </font>
    <font>
      <sz val="10"/>
      <name val="HG丸ｺﾞｼｯｸM-PRO"/>
      <family val="3"/>
    </font>
    <font>
      <sz val="11"/>
      <color indexed="63"/>
      <name val="HG丸ｺﾞｼｯｸM-PRO"/>
      <family val="3"/>
    </font>
    <font>
      <b/>
      <sz val="12"/>
      <name val="HG丸ｺﾞｼｯｸM-PRO"/>
      <family val="3"/>
    </font>
    <font>
      <b/>
      <sz val="12"/>
      <color indexed="6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49" applyFont="1" applyAlignment="1">
      <alignment horizontal="center"/>
    </xf>
    <xf numFmtId="38" fontId="5" fillId="0" borderId="0" xfId="49" applyFont="1" applyAlignment="1">
      <alignment/>
    </xf>
    <xf numFmtId="38" fontId="0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38" fontId="0" fillId="0" borderId="11" xfId="49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8" fontId="0" fillId="0" borderId="11" xfId="49" applyFont="1" applyBorder="1" applyAlignment="1">
      <alignment/>
    </xf>
    <xf numFmtId="38" fontId="0" fillId="0" borderId="11" xfId="49" applyNumberFormat="1" applyFont="1" applyBorder="1" applyAlignment="1">
      <alignment horizontal="center"/>
    </xf>
    <xf numFmtId="38" fontId="2" fillId="33" borderId="10" xfId="49" applyFont="1" applyFill="1" applyBorder="1" applyAlignment="1">
      <alignment horizontal="center" vertical="center"/>
    </xf>
    <xf numFmtId="38" fontId="0" fillId="0" borderId="11" xfId="49" applyFont="1" applyBorder="1" applyAlignment="1">
      <alignment horizontal="center"/>
    </xf>
    <xf numFmtId="38" fontId="0" fillId="0" borderId="11" xfId="49" applyFont="1" applyBorder="1" applyAlignment="1">
      <alignment/>
    </xf>
    <xf numFmtId="38" fontId="0" fillId="0" borderId="11" xfId="49" applyNumberFormat="1" applyFont="1" applyBorder="1" applyAlignment="1">
      <alignment horizontal="center"/>
    </xf>
    <xf numFmtId="38" fontId="6" fillId="0" borderId="0" xfId="49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34" borderId="1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38" fontId="8" fillId="0" borderId="10" xfId="49" applyFont="1" applyFill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14" xfId="0" applyNumberFormat="1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8" fontId="0" fillId="0" borderId="13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104775</xdr:rowOff>
    </xdr:from>
    <xdr:to>
      <xdr:col>7</xdr:col>
      <xdr:colOff>676275</xdr:colOff>
      <xdr:row>11</xdr:row>
      <xdr:rowOff>180975</xdr:rowOff>
    </xdr:to>
    <xdr:sp>
      <xdr:nvSpPr>
        <xdr:cNvPr id="1" name="AutoShape 13"/>
        <xdr:cNvSpPr>
          <a:spLocks/>
        </xdr:cNvSpPr>
      </xdr:nvSpPr>
      <xdr:spPr>
        <a:xfrm>
          <a:off x="7429500" y="104775"/>
          <a:ext cx="571500" cy="25431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入力したデータは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保存せずに終了してください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7"/>
  <sheetViews>
    <sheetView showGridLines="0" tabSelected="1" zoomScalePageLayoutView="0" workbookViewId="0" topLeftCell="A1">
      <selection activeCell="C12" sqref="C12:C13"/>
    </sheetView>
  </sheetViews>
  <sheetFormatPr defaultColWidth="9.00390625" defaultRowHeight="13.5"/>
  <cols>
    <col min="1" max="1" width="12.75390625" style="26" bestFit="1" customWidth="1"/>
    <col min="2" max="2" width="10.25390625" style="26" bestFit="1" customWidth="1"/>
    <col min="3" max="5" width="16.25390625" style="26" customWidth="1"/>
    <col min="6" max="6" width="9.00390625" style="26" customWidth="1"/>
    <col min="7" max="7" width="15.375" style="26" bestFit="1" customWidth="1"/>
    <col min="8" max="14" width="9.00390625" style="26" customWidth="1"/>
    <col min="15" max="15" width="12.50390625" style="26" customWidth="1"/>
    <col min="16" max="16384" width="9.00390625" style="26" customWidth="1"/>
  </cols>
  <sheetData>
    <row r="1" spans="1:3" ht="14.25">
      <c r="A1" s="45"/>
      <c r="B1" s="45"/>
      <c r="C1" s="45"/>
    </row>
    <row r="2" spans="1:3" ht="14.25">
      <c r="A2" s="45" t="s">
        <v>40</v>
      </c>
      <c r="B2" s="45"/>
      <c r="C2" s="45"/>
    </row>
    <row r="3" spans="1:3" ht="14.25">
      <c r="A3" s="45" t="s">
        <v>41</v>
      </c>
      <c r="B3" s="45"/>
      <c r="C3" s="45"/>
    </row>
    <row r="4" spans="1:3" ht="18.75" customHeight="1">
      <c r="A4" s="46"/>
      <c r="B4" s="45"/>
      <c r="C4" s="45"/>
    </row>
    <row r="5" ht="18.75" customHeight="1">
      <c r="A5" s="44" t="s">
        <v>42</v>
      </c>
    </row>
    <row r="6" ht="18.75" customHeight="1">
      <c r="A6" s="44" t="s">
        <v>50</v>
      </c>
    </row>
    <row r="7" ht="18.75" customHeight="1">
      <c r="A7" s="44" t="s">
        <v>43</v>
      </c>
    </row>
    <row r="8" ht="18.75" customHeight="1">
      <c r="A8" s="44" t="s">
        <v>62</v>
      </c>
    </row>
    <row r="9" ht="18.75" customHeight="1">
      <c r="A9" s="27"/>
    </row>
    <row r="10" s="43" customFormat="1" ht="19.5" customHeight="1">
      <c r="A10" s="42" t="s">
        <v>44</v>
      </c>
    </row>
    <row r="11" spans="1:3" ht="19.5" customHeight="1">
      <c r="A11" s="27"/>
      <c r="B11" s="47" t="s">
        <v>45</v>
      </c>
      <c r="C11" s="47"/>
    </row>
    <row r="12" spans="2:4" ht="19.5" customHeight="1">
      <c r="B12" s="28" t="s">
        <v>46</v>
      </c>
      <c r="C12" s="29"/>
      <c r="D12" s="26" t="s">
        <v>61</v>
      </c>
    </row>
    <row r="13" spans="1:4" ht="19.5" customHeight="1">
      <c r="A13" s="30"/>
      <c r="B13" s="28" t="s">
        <v>47</v>
      </c>
      <c r="C13" s="29"/>
      <c r="D13" s="26" t="s">
        <v>48</v>
      </c>
    </row>
    <row r="14" ht="19.5" customHeight="1"/>
    <row r="15" spans="3:5" ht="19.5" customHeight="1" thickBot="1">
      <c r="C15" s="28" t="s">
        <v>16</v>
      </c>
      <c r="D15" s="31" t="s">
        <v>49</v>
      </c>
      <c r="E15" s="28" t="s">
        <v>9</v>
      </c>
    </row>
    <row r="16" spans="3:5" ht="19.5" customHeight="1" thickBot="1">
      <c r="C16" s="32">
        <f>IF($C$12=13,C22,IF($C$12=20,C25,IF($C$12=25,C28,IF($C$12=40,C31,IF($C$12=50,C34,IF($C$12=75,C37,IF($C$12=100,C40,IF($C$12=150,C43,C46))))))))</f>
      </c>
      <c r="D16" s="32">
        <f>D22</f>
      </c>
      <c r="E16" s="32">
        <f>IF(C13="","",SUM(C16:D16))</f>
      </c>
    </row>
    <row r="17" spans="1:6" ht="51" customHeight="1">
      <c r="A17" s="40" t="s">
        <v>59</v>
      </c>
      <c r="B17" s="33" t="s">
        <v>18</v>
      </c>
      <c r="C17" s="33">
        <f>IF($C$12=13,C23,IF($C$12=20,C26,IF($C$12=25,C29,IF($C$12=40,C32,IF($C$12=50,C35,IF($C$12=75,C38,IF($C$12=100,C41,IF($C$12=150,C44,C47))))))))</f>
      </c>
      <c r="D17" s="34">
        <f>D23</f>
      </c>
      <c r="E17" s="34">
        <f>IF(C17="","",SUM(C17:D17))</f>
      </c>
      <c r="F17" s="41" t="s">
        <v>60</v>
      </c>
    </row>
    <row r="18" ht="99" customHeight="1"/>
    <row r="19" ht="98.25" customHeight="1"/>
    <row r="20" ht="162" customHeight="1"/>
    <row r="21" spans="2:7" ht="14.25" hidden="1" thickBot="1">
      <c r="B21" s="25" t="s">
        <v>3</v>
      </c>
      <c r="C21" s="28" t="s">
        <v>16</v>
      </c>
      <c r="D21" s="31" t="s">
        <v>17</v>
      </c>
      <c r="E21" s="28" t="s">
        <v>9</v>
      </c>
      <c r="F21" s="35"/>
      <c r="G21" s="28" t="s">
        <v>46</v>
      </c>
    </row>
    <row r="22" spans="1:7" ht="14.25" hidden="1" thickBot="1">
      <c r="A22" s="32" t="s">
        <v>51</v>
      </c>
      <c r="B22" s="36">
        <f>C13</f>
        <v>0</v>
      </c>
      <c r="C22" s="32">
        <f>IF($C$13="","",'13'!$D$2)</f>
      </c>
      <c r="D22" s="37">
        <f>IF($C$13="","",'13'!$E$2)</f>
      </c>
      <c r="E22" s="38">
        <f>SUM(C22:D22)</f>
        <v>0</v>
      </c>
      <c r="G22" s="33">
        <v>13</v>
      </c>
    </row>
    <row r="23" spans="2:7" ht="13.5" hidden="1">
      <c r="B23" s="33" t="s">
        <v>18</v>
      </c>
      <c r="C23" s="33">
        <f>IF($C$13="","",'13'!$D$3)</f>
      </c>
      <c r="D23" s="33">
        <f>IF($C$13="","",'13'!$E$3)</f>
      </c>
      <c r="G23" s="33">
        <v>20</v>
      </c>
    </row>
    <row r="24" ht="14.25" hidden="1" thickBot="1">
      <c r="G24" s="33">
        <v>25</v>
      </c>
    </row>
    <row r="25" spans="1:7" ht="14.25" hidden="1" thickBot="1">
      <c r="A25" s="32" t="s">
        <v>52</v>
      </c>
      <c r="B25" s="36">
        <f>C13</f>
        <v>0</v>
      </c>
      <c r="C25" s="32">
        <f>IF($C$13="","",'20'!$D$2)</f>
      </c>
      <c r="D25" s="37">
        <f>IF($C$13="","",'20'!$E$2)</f>
      </c>
      <c r="E25" s="38">
        <f>SUM(C25:D25)</f>
        <v>0</v>
      </c>
      <c r="G25" s="33">
        <v>40</v>
      </c>
    </row>
    <row r="26" spans="2:7" ht="13.5" hidden="1">
      <c r="B26" s="33" t="s">
        <v>18</v>
      </c>
      <c r="C26" s="33">
        <f>IF($C$13="","",'20'!$D$3)</f>
      </c>
      <c r="D26" s="33">
        <f>IF($C$13="","",'20'!$E$3)</f>
      </c>
      <c r="G26" s="33">
        <v>50</v>
      </c>
    </row>
    <row r="27" ht="14.25" hidden="1" thickBot="1">
      <c r="G27" s="33">
        <v>75</v>
      </c>
    </row>
    <row r="28" spans="1:7" ht="14.25" hidden="1" thickBot="1">
      <c r="A28" s="32" t="s">
        <v>53</v>
      </c>
      <c r="B28" s="36">
        <f>C13</f>
        <v>0</v>
      </c>
      <c r="C28" s="32">
        <f>IF($C$13="","",'25'!$D$2)</f>
      </c>
      <c r="D28" s="37">
        <f>IF($C$13="","",'25'!$E$2)</f>
      </c>
      <c r="E28" s="38">
        <f>SUM(C28:D28)</f>
        <v>0</v>
      </c>
      <c r="G28" s="33">
        <v>100</v>
      </c>
    </row>
    <row r="29" spans="2:7" ht="13.5" hidden="1">
      <c r="B29" s="33" t="s">
        <v>18</v>
      </c>
      <c r="C29" s="33">
        <f>IF($C$13="","",'25'!$D$3)</f>
      </c>
      <c r="D29" s="33">
        <f>IF($C$13="","",'25'!$E$3)</f>
      </c>
      <c r="G29" s="33">
        <v>150</v>
      </c>
    </row>
    <row r="30" ht="14.25" hidden="1" thickBot="1">
      <c r="G30" s="33">
        <v>200</v>
      </c>
    </row>
    <row r="31" spans="1:5" ht="14.25" hidden="1" thickBot="1">
      <c r="A31" s="32" t="s">
        <v>54</v>
      </c>
      <c r="B31" s="39">
        <f>C13</f>
        <v>0</v>
      </c>
      <c r="C31" s="32">
        <f>IF($C$13="","",'40'!$D$2)</f>
      </c>
      <c r="D31" s="37">
        <f>IF($C$13="","",'40'!$E$2)</f>
      </c>
      <c r="E31" s="38">
        <f>SUM(C31:D31)</f>
        <v>0</v>
      </c>
    </row>
    <row r="32" spans="2:4" ht="13.5" hidden="1">
      <c r="B32" s="33" t="s">
        <v>18</v>
      </c>
      <c r="C32" s="33">
        <f>IF($C$13="","",'40'!$D$3)</f>
      </c>
      <c r="D32" s="33">
        <f>IF($C$13="","",'40'!$E$3)</f>
      </c>
    </row>
    <row r="33" ht="14.25" hidden="1" thickBot="1"/>
    <row r="34" spans="1:5" ht="14.25" hidden="1" thickBot="1">
      <c r="A34" s="32" t="s">
        <v>55</v>
      </c>
      <c r="B34" s="39">
        <f>C13</f>
        <v>0</v>
      </c>
      <c r="C34" s="32">
        <f>IF($C$13="","",'50'!$D$2)</f>
      </c>
      <c r="D34" s="37">
        <f>IF($C$13="","",'50'!$E$2)</f>
      </c>
      <c r="E34" s="38">
        <f>SUM(C34:D34)</f>
        <v>0</v>
      </c>
    </row>
    <row r="35" spans="2:4" ht="13.5" hidden="1">
      <c r="B35" s="33" t="s">
        <v>18</v>
      </c>
      <c r="C35" s="33">
        <f>IF($C$13="","",'50'!$D$3)</f>
      </c>
      <c r="D35" s="33">
        <f>IF($C$13="","",'50'!$E$3)</f>
      </c>
    </row>
    <row r="36" ht="14.25" hidden="1" thickBot="1"/>
    <row r="37" spans="1:5" ht="14.25" hidden="1" thickBot="1">
      <c r="A37" s="32" t="s">
        <v>56</v>
      </c>
      <c r="B37" s="39">
        <f>C13</f>
        <v>0</v>
      </c>
      <c r="C37" s="32">
        <f>IF($C$13="","",'75'!$D$2)</f>
      </c>
      <c r="D37" s="37">
        <f>IF($C$13="","",'75'!$E$2)</f>
      </c>
      <c r="E37" s="38">
        <f>SUM(C37:D37)</f>
        <v>0</v>
      </c>
    </row>
    <row r="38" spans="2:4" ht="13.5" hidden="1">
      <c r="B38" s="33" t="s">
        <v>18</v>
      </c>
      <c r="C38" s="33">
        <f>IF($C$13="","",'75'!$D$3)</f>
      </c>
      <c r="D38" s="33">
        <f>IF($C$13="","",'75'!$E$3)</f>
      </c>
    </row>
    <row r="39" ht="14.25" hidden="1" thickBot="1"/>
    <row r="40" spans="1:5" ht="14.25" hidden="1" thickBot="1">
      <c r="A40" s="32" t="s">
        <v>57</v>
      </c>
      <c r="B40" s="39">
        <f>C13</f>
        <v>0</v>
      </c>
      <c r="C40" s="32">
        <f>IF($C$13="","",'100'!$D$2)</f>
      </c>
      <c r="D40" s="37">
        <f>IF($C$13="","",'100'!$E$2)</f>
      </c>
      <c r="E40" s="38">
        <f>SUM(C40:D40)</f>
        <v>0</v>
      </c>
    </row>
    <row r="41" spans="2:4" ht="13.5" hidden="1">
      <c r="B41" s="33" t="s">
        <v>18</v>
      </c>
      <c r="C41" s="33">
        <f>IF($C$13="","",'100'!$D$3)</f>
      </c>
      <c r="D41" s="33">
        <f>IF($C$13="","",'100'!$E$3)</f>
      </c>
    </row>
    <row r="42" ht="14.25" hidden="1" thickBot="1"/>
    <row r="43" spans="1:5" ht="14.25" hidden="1" thickBot="1">
      <c r="A43" s="32" t="s">
        <v>58</v>
      </c>
      <c r="B43" s="39">
        <f>C13</f>
        <v>0</v>
      </c>
      <c r="C43" s="32">
        <f>IF($C$13="","",'150'!$D$2)</f>
      </c>
      <c r="D43" s="37">
        <f>IF($C$13="","",'150'!$E$2)</f>
      </c>
      <c r="E43" s="38">
        <f>SUM(C43:D43)</f>
        <v>0</v>
      </c>
    </row>
    <row r="44" spans="2:4" ht="13.5" hidden="1">
      <c r="B44" s="33" t="s">
        <v>18</v>
      </c>
      <c r="C44" s="33">
        <f>IF($C$13="","",'150'!$D$3)</f>
      </c>
      <c r="D44" s="33">
        <f>IF($C$13="","",'150'!$E$3)</f>
      </c>
    </row>
    <row r="45" ht="14.25" hidden="1" thickBot="1"/>
    <row r="46" spans="1:5" ht="14.25" hidden="1" thickBot="1">
      <c r="A46" s="32" t="s">
        <v>14</v>
      </c>
      <c r="B46" s="39">
        <f>C13</f>
        <v>0</v>
      </c>
      <c r="C46" s="32">
        <f>IF($C$13="","",'200'!$D$2)</f>
      </c>
      <c r="D46" s="37">
        <f>IF($C$13="","",'200'!$E$2)</f>
      </c>
      <c r="E46" s="38">
        <f>SUM(C46:D46)</f>
        <v>0</v>
      </c>
    </row>
    <row r="47" spans="2:4" ht="13.5" hidden="1">
      <c r="B47" s="33" t="s">
        <v>18</v>
      </c>
      <c r="C47" s="33">
        <f>IF($C$13="","",'200'!$D$3)</f>
      </c>
      <c r="D47" s="33">
        <f>IF($C$13="","",'200'!$E$3)</f>
      </c>
    </row>
  </sheetData>
  <sheetProtection/>
  <mergeCells count="1">
    <mergeCell ref="B11:C11"/>
  </mergeCells>
  <dataValidations count="1">
    <dataValidation type="list" showInputMessage="1" showErrorMessage="1" sqref="C12">
      <formula1>$G$22:$G$30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21"/>
  <sheetViews>
    <sheetView showZeros="0" zoomScalePageLayoutView="0" workbookViewId="0" topLeftCell="A4">
      <selection activeCell="J5" sqref="J5"/>
    </sheetView>
  </sheetViews>
  <sheetFormatPr defaultColWidth="9.00390625" defaultRowHeight="13.5"/>
  <cols>
    <col min="1" max="1" width="9.00390625" style="1" customWidth="1"/>
    <col min="2" max="3" width="14.00390625" style="3" customWidth="1"/>
    <col min="4" max="4" width="23.625" style="0" customWidth="1"/>
    <col min="8" max="8" width="10.25390625" style="0" bestFit="1" customWidth="1"/>
  </cols>
  <sheetData>
    <row r="1" spans="3:8" ht="45" customHeight="1" thickBot="1">
      <c r="C1" s="8" t="s">
        <v>3</v>
      </c>
      <c r="D1" s="7" t="s">
        <v>5</v>
      </c>
      <c r="E1" s="51" t="s">
        <v>17</v>
      </c>
      <c r="F1" s="51"/>
      <c r="G1" s="51" t="s">
        <v>9</v>
      </c>
      <c r="H1" s="51"/>
    </row>
    <row r="2" spans="2:8" ht="60.75" customHeight="1" thickBot="1">
      <c r="B2" s="4" t="s">
        <v>14</v>
      </c>
      <c r="C2" s="21">
        <f>Sheet1!C13</f>
        <v>0</v>
      </c>
      <c r="D2" s="4">
        <f>D18</f>
        <v>841500</v>
      </c>
      <c r="E2" s="49">
        <f>H18</f>
        <v>2596</v>
      </c>
      <c r="F2" s="50"/>
      <c r="G2" s="49">
        <f>SUM(D2:F2)</f>
        <v>844096</v>
      </c>
      <c r="H2" s="50"/>
    </row>
    <row r="3" spans="2:8" ht="60.75" customHeight="1">
      <c r="B3" s="10"/>
      <c r="C3" s="10" t="s">
        <v>18</v>
      </c>
      <c r="D3" s="10">
        <f>D17</f>
        <v>76500</v>
      </c>
      <c r="E3" s="48">
        <f>H17</f>
        <v>236</v>
      </c>
      <c r="F3" s="48"/>
      <c r="G3" s="12"/>
      <c r="H3" s="13"/>
    </row>
    <row r="4" spans="2:8" ht="35.25" customHeight="1">
      <c r="B4" s="10"/>
      <c r="C4" s="11"/>
      <c r="D4" s="10"/>
      <c r="E4" s="12"/>
      <c r="F4" s="13"/>
      <c r="G4" s="12"/>
      <c r="H4" s="13"/>
    </row>
    <row r="5" spans="2:8" ht="45" customHeight="1">
      <c r="B5" s="8" t="s">
        <v>15</v>
      </c>
      <c r="C5" s="8" t="s">
        <v>3</v>
      </c>
      <c r="D5" s="7" t="s">
        <v>5</v>
      </c>
      <c r="F5" s="6" t="s">
        <v>15</v>
      </c>
      <c r="G5" s="6"/>
      <c r="H5" s="7" t="s">
        <v>5</v>
      </c>
    </row>
    <row r="6" spans="1:8" ht="13.5">
      <c r="A6" s="15" t="s">
        <v>23</v>
      </c>
      <c r="B6" s="16">
        <v>175</v>
      </c>
      <c r="C6" s="22">
        <f>IF($C$2&gt;20,$C$2-C7-C8-C9-C10-C11-C12,C2)</f>
        <v>0</v>
      </c>
      <c r="D6" s="22">
        <f aca="true" t="shared" si="0" ref="D6:D12">B6*C6</f>
        <v>0</v>
      </c>
      <c r="E6" s="15" t="s">
        <v>23</v>
      </c>
      <c r="F6" s="16">
        <v>17</v>
      </c>
      <c r="G6" s="22">
        <f>IF($C$2&gt;20,$C$2-G7-G8-G9-G10-G11-G12,C2)</f>
        <v>0</v>
      </c>
      <c r="H6" s="22">
        <f aca="true" t="shared" si="1" ref="H6:H12">F6*G6</f>
        <v>0</v>
      </c>
    </row>
    <row r="7" spans="1:8" ht="13.5">
      <c r="A7" s="15" t="s">
        <v>24</v>
      </c>
      <c r="B7" s="16">
        <v>241</v>
      </c>
      <c r="C7" s="22">
        <f>IF($C$2&gt;20,$C$2-20-C8-C9-C10-C11-C12,0)</f>
        <v>0</v>
      </c>
      <c r="D7" s="22">
        <f t="shared" si="0"/>
        <v>0</v>
      </c>
      <c r="E7" s="15" t="s">
        <v>24</v>
      </c>
      <c r="F7" s="16">
        <v>219</v>
      </c>
      <c r="G7" s="22">
        <f>IF($C$2&gt;20,$C$2-20-G8-G9-G10-G11-G12,0)</f>
        <v>0</v>
      </c>
      <c r="H7" s="22">
        <f t="shared" si="1"/>
        <v>0</v>
      </c>
    </row>
    <row r="8" spans="1:8" ht="13.5">
      <c r="A8" s="15" t="s">
        <v>25</v>
      </c>
      <c r="B8" s="16">
        <v>274</v>
      </c>
      <c r="C8" s="22">
        <f>IF($C$2&gt;40,$C$2-40-C9-C10-C11-C12,0)</f>
        <v>0</v>
      </c>
      <c r="D8" s="22">
        <f t="shared" si="0"/>
        <v>0</v>
      </c>
      <c r="E8" s="15" t="s">
        <v>25</v>
      </c>
      <c r="F8" s="16">
        <v>241</v>
      </c>
      <c r="G8" s="22">
        <f>IF($C$2&gt;40,$C$2-40-G9-G10-G11-G12,0)</f>
        <v>0</v>
      </c>
      <c r="H8" s="22">
        <f t="shared" si="1"/>
        <v>0</v>
      </c>
    </row>
    <row r="9" spans="1:8" ht="13.5">
      <c r="A9" s="15" t="s">
        <v>26</v>
      </c>
      <c r="B9" s="16">
        <v>285</v>
      </c>
      <c r="C9" s="22">
        <f>IF($C$2&gt;60,$C$2-60-C10-C11-C12,0)</f>
        <v>0</v>
      </c>
      <c r="D9" s="22">
        <f t="shared" si="0"/>
        <v>0</v>
      </c>
      <c r="E9" s="15" t="s">
        <v>26</v>
      </c>
      <c r="F9" s="16">
        <v>285</v>
      </c>
      <c r="G9" s="22">
        <f>IF($C$2&gt;60,$C$2-60-G10-G11-G12,0)</f>
        <v>0</v>
      </c>
      <c r="H9" s="22">
        <f t="shared" si="1"/>
        <v>0</v>
      </c>
    </row>
    <row r="10" spans="1:8" ht="13.5">
      <c r="A10" s="15" t="s">
        <v>27</v>
      </c>
      <c r="B10" s="16">
        <v>300</v>
      </c>
      <c r="C10" s="22">
        <f>IF($C$2&gt;100,$C$2-100-C11-C12,0)</f>
        <v>0</v>
      </c>
      <c r="D10" s="22">
        <f t="shared" si="0"/>
        <v>0</v>
      </c>
      <c r="E10" s="15" t="s">
        <v>27</v>
      </c>
      <c r="F10" s="16">
        <v>318</v>
      </c>
      <c r="G10" s="22">
        <f>IF($C$2&gt;100,$C$2-100-G11-G12,0)</f>
        <v>0</v>
      </c>
      <c r="H10" s="22">
        <f t="shared" si="1"/>
        <v>0</v>
      </c>
    </row>
    <row r="11" spans="1:8" ht="13.5">
      <c r="A11" s="15" t="s">
        <v>28</v>
      </c>
      <c r="B11" s="16">
        <v>306</v>
      </c>
      <c r="C11" s="22">
        <f>IF($C$2&gt;=200,$C$2-200-C12,0)</f>
        <v>0</v>
      </c>
      <c r="D11" s="22">
        <f t="shared" si="0"/>
        <v>0</v>
      </c>
      <c r="E11" s="15" t="s">
        <v>28</v>
      </c>
      <c r="F11" s="16">
        <v>340</v>
      </c>
      <c r="G11" s="22">
        <f>IF($C$2&gt;=200,$C$2-200-G12,0)</f>
        <v>0</v>
      </c>
      <c r="H11" s="22">
        <f t="shared" si="1"/>
        <v>0</v>
      </c>
    </row>
    <row r="12" spans="1:8" ht="13.5">
      <c r="A12" s="15" t="s">
        <v>29</v>
      </c>
      <c r="B12" s="16">
        <v>312</v>
      </c>
      <c r="C12" s="22">
        <f>IF($C$2&gt;1000,$C$2-1000,0)</f>
        <v>0</v>
      </c>
      <c r="D12" s="22">
        <f t="shared" si="0"/>
        <v>0</v>
      </c>
      <c r="E12" s="15" t="s">
        <v>29</v>
      </c>
      <c r="F12" s="16">
        <v>361</v>
      </c>
      <c r="G12" s="22">
        <f>IF($C$2&gt;1000,$C$2-1000,0)</f>
        <v>0</v>
      </c>
      <c r="H12" s="22">
        <f t="shared" si="1"/>
        <v>0</v>
      </c>
    </row>
    <row r="13" spans="1:8" ht="13.5">
      <c r="A13" s="15"/>
      <c r="B13" s="22"/>
      <c r="C13" s="22"/>
      <c r="D13" s="22">
        <f>IF(C13="","",C13*B13)</f>
      </c>
      <c r="E13" s="15"/>
      <c r="F13" s="22"/>
      <c r="G13" s="22"/>
      <c r="H13" s="22">
        <f>IF(G13="","",G13*F13)</f>
      </c>
    </row>
    <row r="14" spans="1:8" ht="13.5">
      <c r="A14" s="15" t="s">
        <v>4</v>
      </c>
      <c r="B14" s="22"/>
      <c r="C14" s="22"/>
      <c r="D14" s="22">
        <v>765000</v>
      </c>
      <c r="E14" s="15" t="s">
        <v>4</v>
      </c>
      <c r="F14" s="22"/>
      <c r="G14" s="22"/>
      <c r="H14" s="22">
        <v>2360</v>
      </c>
    </row>
    <row r="15" spans="1:8" ht="13.5">
      <c r="A15" s="15"/>
      <c r="B15" s="22"/>
      <c r="C15" s="22"/>
      <c r="D15" s="22"/>
      <c r="E15" s="15"/>
      <c r="F15" s="22"/>
      <c r="G15" s="22"/>
      <c r="H15" s="22"/>
    </row>
    <row r="16" spans="1:8" ht="13.5">
      <c r="A16" s="17" t="s">
        <v>7</v>
      </c>
      <c r="B16" s="22"/>
      <c r="C16" s="22">
        <f>SUM(C6:C12)</f>
        <v>0</v>
      </c>
      <c r="D16" s="22">
        <f>SUM(D6:D14)</f>
        <v>765000</v>
      </c>
      <c r="E16" s="18"/>
      <c r="F16" s="17"/>
      <c r="G16" s="18"/>
      <c r="H16" s="23">
        <f>SUM(H6:H14)</f>
        <v>2360</v>
      </c>
    </row>
    <row r="17" spans="1:8" ht="13.5">
      <c r="A17" s="17" t="s">
        <v>8</v>
      </c>
      <c r="B17" s="22"/>
      <c r="C17" s="22"/>
      <c r="D17" s="24">
        <f>ROUNDDOWN(D16*0.1,0)</f>
        <v>76500</v>
      </c>
      <c r="E17" s="18"/>
      <c r="F17" s="17"/>
      <c r="G17" s="18"/>
      <c r="H17" s="23">
        <f>ROUNDDOWN(H16*0.1,0)</f>
        <v>236</v>
      </c>
    </row>
    <row r="18" spans="1:8" ht="13.5">
      <c r="A18" s="17" t="s">
        <v>9</v>
      </c>
      <c r="B18" s="22"/>
      <c r="C18" s="22"/>
      <c r="D18" s="22">
        <f>SUM(D16:D17)</f>
        <v>841500</v>
      </c>
      <c r="E18" s="18"/>
      <c r="F18" s="17"/>
      <c r="G18" s="18"/>
      <c r="H18" s="23">
        <f>SUM(H16:H17)</f>
        <v>2596</v>
      </c>
    </row>
    <row r="21" ht="12.75" customHeight="1">
      <c r="B21" s="9"/>
    </row>
    <row r="22" ht="12.75" customHeight="1"/>
    <row r="23" ht="12.75" customHeight="1"/>
    <row r="24" ht="12.75" customHeight="1"/>
  </sheetData>
  <sheetProtection/>
  <mergeCells count="5">
    <mergeCell ref="E3:F3"/>
    <mergeCell ref="E1:F1"/>
    <mergeCell ref="G1:H1"/>
    <mergeCell ref="E2:F2"/>
    <mergeCell ref="G2:H2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0"/>
  <sheetViews>
    <sheetView showZeros="0" zoomScalePageLayoutView="0" workbookViewId="0" topLeftCell="A3">
      <selection activeCell="J5" sqref="J5"/>
    </sheetView>
  </sheetViews>
  <sheetFormatPr defaultColWidth="9.00390625" defaultRowHeight="13.5"/>
  <cols>
    <col min="1" max="1" width="8.50390625" style="1" bestFit="1" customWidth="1"/>
    <col min="2" max="2" width="10.00390625" style="2" bestFit="1" customWidth="1"/>
    <col min="3" max="3" width="10.25390625" style="2" bestFit="1" customWidth="1"/>
    <col min="5" max="5" width="10.50390625" style="0" bestFit="1" customWidth="1"/>
    <col min="6" max="6" width="5.25390625" style="0" bestFit="1" customWidth="1"/>
    <col min="7" max="7" width="4.50390625" style="0" bestFit="1" customWidth="1"/>
    <col min="8" max="8" width="7.875" style="0" bestFit="1" customWidth="1"/>
    <col min="9" max="9" width="7.25390625" style="0" customWidth="1"/>
    <col min="10" max="10" width="11.625" style="0" bestFit="1" customWidth="1"/>
    <col min="13" max="13" width="10.125" style="0" customWidth="1"/>
  </cols>
  <sheetData>
    <row r="1" spans="3:8" ht="45" customHeight="1" thickBot="1">
      <c r="C1" s="6" t="s">
        <v>3</v>
      </c>
      <c r="D1" s="7" t="s">
        <v>16</v>
      </c>
      <c r="E1" s="51" t="s">
        <v>17</v>
      </c>
      <c r="F1" s="51"/>
      <c r="G1" s="51" t="s">
        <v>9</v>
      </c>
      <c r="H1" s="51"/>
    </row>
    <row r="2" spans="2:8" ht="60.75" customHeight="1" thickBot="1">
      <c r="B2" s="5" t="s">
        <v>37</v>
      </c>
      <c r="C2" s="21">
        <f>Sheet1!C13</f>
        <v>0</v>
      </c>
      <c r="D2" s="5">
        <f>D18</f>
        <v>2508</v>
      </c>
      <c r="E2" s="49">
        <f>H18</f>
        <v>2596</v>
      </c>
      <c r="F2" s="50"/>
      <c r="G2" s="49">
        <f>SUM(D2:F2)</f>
        <v>5104</v>
      </c>
      <c r="H2" s="50"/>
    </row>
    <row r="3" spans="2:8" ht="60.75" customHeight="1">
      <c r="B3" s="14"/>
      <c r="C3" s="10" t="s">
        <v>18</v>
      </c>
      <c r="D3" s="14">
        <f>D17</f>
        <v>228</v>
      </c>
      <c r="E3" s="48">
        <f>H17</f>
        <v>236</v>
      </c>
      <c r="F3" s="48"/>
      <c r="G3" s="12"/>
      <c r="H3" s="13"/>
    </row>
    <row r="4" spans="2:8" ht="35.25" customHeight="1">
      <c r="B4" s="14"/>
      <c r="C4" s="11"/>
      <c r="D4" s="14"/>
      <c r="E4" s="12"/>
      <c r="F4" s="13"/>
      <c r="G4" s="12"/>
      <c r="H4" s="13"/>
    </row>
    <row r="5" spans="1:8" ht="23.25" customHeight="1">
      <c r="A5" s="15"/>
      <c r="B5" s="16" t="s">
        <v>15</v>
      </c>
      <c r="C5" s="16"/>
      <c r="D5" s="17" t="s">
        <v>5</v>
      </c>
      <c r="E5" s="18"/>
      <c r="F5" s="16" t="s">
        <v>15</v>
      </c>
      <c r="G5" s="16"/>
      <c r="H5" s="17" t="s">
        <v>5</v>
      </c>
    </row>
    <row r="6" spans="1:8" ht="13.5">
      <c r="A6" s="15" t="s">
        <v>19</v>
      </c>
      <c r="B6" s="16">
        <v>22</v>
      </c>
      <c r="C6" s="16">
        <f>IF($C$2&gt;20,$C$2-C7-C8-C9-C10-C11-C12,C2)</f>
        <v>0</v>
      </c>
      <c r="D6" s="16">
        <f>B6*C6</f>
        <v>0</v>
      </c>
      <c r="E6" s="15" t="s">
        <v>19</v>
      </c>
      <c r="F6" s="16">
        <v>17</v>
      </c>
      <c r="G6" s="16">
        <f>IF($C$2&gt;20,$C$2-G7-G8-G9-G10-G11-G12,C2)</f>
        <v>0</v>
      </c>
      <c r="H6" s="16">
        <f>F6*G6</f>
        <v>0</v>
      </c>
    </row>
    <row r="7" spans="1:8" ht="13.5">
      <c r="A7" s="15" t="s">
        <v>20</v>
      </c>
      <c r="B7" s="16">
        <v>241</v>
      </c>
      <c r="C7" s="16">
        <f>IF($C$2&gt;20,$C$2-20-C8-C9-C10-C11-C12,0)</f>
        <v>0</v>
      </c>
      <c r="D7" s="16">
        <f aca="true" t="shared" si="0" ref="D7:D12">B7*C7</f>
        <v>0</v>
      </c>
      <c r="E7" s="15" t="s">
        <v>20</v>
      </c>
      <c r="F7" s="16">
        <v>219</v>
      </c>
      <c r="G7" s="16">
        <f>IF($C$2&gt;20,$C$2-20-G8-G9-G10-G11-G12,0)</f>
        <v>0</v>
      </c>
      <c r="H7" s="16">
        <f aca="true" t="shared" si="1" ref="H7:H12">F7*G7</f>
        <v>0</v>
      </c>
    </row>
    <row r="8" spans="1:8" ht="13.5">
      <c r="A8" s="15" t="s">
        <v>0</v>
      </c>
      <c r="B8" s="16">
        <v>274</v>
      </c>
      <c r="C8" s="16">
        <f>IF($C$2&gt;40,$C$2-40-C9-C10-C11-C12,0)</f>
        <v>0</v>
      </c>
      <c r="D8" s="16">
        <f t="shared" si="0"/>
        <v>0</v>
      </c>
      <c r="E8" s="15" t="s">
        <v>0</v>
      </c>
      <c r="F8" s="16">
        <v>241</v>
      </c>
      <c r="G8" s="16">
        <f>IF($C$2&gt;40,$C$2-40-G9-G10-G11-G12,0)</f>
        <v>0</v>
      </c>
      <c r="H8" s="16">
        <f t="shared" si="1"/>
        <v>0</v>
      </c>
    </row>
    <row r="9" spans="1:8" ht="13.5">
      <c r="A9" s="15" t="s">
        <v>1</v>
      </c>
      <c r="B9" s="16">
        <v>285</v>
      </c>
      <c r="C9" s="16">
        <f>IF($C$2&gt;60,$C$2-60-C10-C11-C12,0)</f>
        <v>0</v>
      </c>
      <c r="D9" s="16">
        <f t="shared" si="0"/>
        <v>0</v>
      </c>
      <c r="E9" s="15" t="s">
        <v>1</v>
      </c>
      <c r="F9" s="16">
        <v>285</v>
      </c>
      <c r="G9" s="16">
        <f>IF($C$2&gt;60,$C$2-60-G10-G11-G12,0)</f>
        <v>0</v>
      </c>
      <c r="H9" s="16">
        <f t="shared" si="1"/>
        <v>0</v>
      </c>
    </row>
    <row r="10" spans="1:8" ht="13.5">
      <c r="A10" s="15" t="s">
        <v>2</v>
      </c>
      <c r="B10" s="16">
        <v>300</v>
      </c>
      <c r="C10" s="16">
        <f>IF($C$2&gt;100,$C$2-100-C11-C12,0)</f>
        <v>0</v>
      </c>
      <c r="D10" s="16">
        <f t="shared" si="0"/>
        <v>0</v>
      </c>
      <c r="E10" s="15" t="s">
        <v>2</v>
      </c>
      <c r="F10" s="16">
        <v>318</v>
      </c>
      <c r="G10" s="16">
        <f>IF($C$2&gt;100,$C$2-100-G11-G12,0)</f>
        <v>0</v>
      </c>
      <c r="H10" s="16">
        <f t="shared" si="1"/>
        <v>0</v>
      </c>
    </row>
    <row r="11" spans="1:8" ht="13.5">
      <c r="A11" s="15" t="s">
        <v>21</v>
      </c>
      <c r="B11" s="16">
        <v>306</v>
      </c>
      <c r="C11" s="16">
        <f>IF($C$2&gt;=200,$C$2-200-C12,0)</f>
        <v>0</v>
      </c>
      <c r="D11" s="16">
        <f t="shared" si="0"/>
        <v>0</v>
      </c>
      <c r="E11" s="15" t="s">
        <v>21</v>
      </c>
      <c r="F11" s="16">
        <v>340</v>
      </c>
      <c r="G11" s="16">
        <f>IF($C$2&gt;=200,$C$2-200-G12,0)</f>
        <v>0</v>
      </c>
      <c r="H11" s="16">
        <f t="shared" si="1"/>
        <v>0</v>
      </c>
    </row>
    <row r="12" spans="1:8" ht="13.5">
      <c r="A12" s="15" t="s">
        <v>22</v>
      </c>
      <c r="B12" s="16">
        <v>312</v>
      </c>
      <c r="C12" s="16">
        <f>IF($C$2&gt;1000,$C$2-1000,0)</f>
        <v>0</v>
      </c>
      <c r="D12" s="16">
        <f t="shared" si="0"/>
        <v>0</v>
      </c>
      <c r="E12" s="15" t="s">
        <v>22</v>
      </c>
      <c r="F12" s="16">
        <v>361</v>
      </c>
      <c r="G12" s="16">
        <f>IF($C$2&gt;1000,$C$2-1000,0)</f>
        <v>0</v>
      </c>
      <c r="H12" s="16">
        <f t="shared" si="1"/>
        <v>0</v>
      </c>
    </row>
    <row r="13" spans="1:8" ht="13.5">
      <c r="A13" s="15"/>
      <c r="B13" s="16"/>
      <c r="C13" s="16"/>
      <c r="D13" s="16">
        <f>IF(C13="","",C13*B13)</f>
      </c>
      <c r="E13" s="15"/>
      <c r="F13" s="16"/>
      <c r="G13" s="16"/>
      <c r="H13" s="16">
        <f>IF(G13="","",G13*F13)</f>
      </c>
    </row>
    <row r="14" spans="1:8" ht="13.5">
      <c r="A14" s="15" t="s">
        <v>4</v>
      </c>
      <c r="B14" s="16"/>
      <c r="C14" s="16"/>
      <c r="D14" s="16">
        <v>2280</v>
      </c>
      <c r="E14" s="15" t="s">
        <v>4</v>
      </c>
      <c r="F14" s="16"/>
      <c r="G14" s="16"/>
      <c r="H14" s="16">
        <v>2360</v>
      </c>
    </row>
    <row r="15" spans="1:8" ht="13.5">
      <c r="A15" s="15"/>
      <c r="B15" s="16"/>
      <c r="C15" s="16"/>
      <c r="D15" s="16"/>
      <c r="E15" s="15"/>
      <c r="F15" s="16"/>
      <c r="G15" s="16"/>
      <c r="H15" s="16"/>
    </row>
    <row r="16" spans="1:8" ht="13.5">
      <c r="A16" s="17" t="s">
        <v>7</v>
      </c>
      <c r="B16" s="16"/>
      <c r="C16" s="16">
        <f>SUM(C6:C12)</f>
        <v>0</v>
      </c>
      <c r="D16" s="16">
        <f>SUM(D6:D14)</f>
        <v>2280</v>
      </c>
      <c r="E16" s="18"/>
      <c r="F16" s="17"/>
      <c r="G16" s="18"/>
      <c r="H16" s="19">
        <f>SUM(H6:H14)</f>
        <v>2360</v>
      </c>
    </row>
    <row r="17" spans="1:8" ht="13.5">
      <c r="A17" s="17" t="s">
        <v>8</v>
      </c>
      <c r="B17" s="16"/>
      <c r="C17" s="16"/>
      <c r="D17" s="20">
        <f>ROUNDDOWN(D16*0.1,0)</f>
        <v>228</v>
      </c>
      <c r="E17" s="18"/>
      <c r="F17" s="17"/>
      <c r="G17" s="18"/>
      <c r="H17" s="19">
        <f>ROUNDDOWN(H16*0.1,0)</f>
        <v>236</v>
      </c>
    </row>
    <row r="18" spans="1:8" ht="13.5">
      <c r="A18" s="17" t="s">
        <v>9</v>
      </c>
      <c r="B18" s="16"/>
      <c r="C18" s="16"/>
      <c r="D18" s="16">
        <f>SUM(D16:D17)</f>
        <v>2508</v>
      </c>
      <c r="E18" s="18"/>
      <c r="F18" s="17"/>
      <c r="G18" s="18"/>
      <c r="H18" s="19">
        <f>SUM(H16:H17)</f>
        <v>2596</v>
      </c>
    </row>
    <row r="19" ht="13.5">
      <c r="A19" s="2"/>
    </row>
    <row r="20" ht="13.5">
      <c r="A20" s="2"/>
    </row>
  </sheetData>
  <sheetProtection/>
  <mergeCells count="5">
    <mergeCell ref="E3:F3"/>
    <mergeCell ref="E2:F2"/>
    <mergeCell ref="E1:F1"/>
    <mergeCell ref="G2:H2"/>
    <mergeCell ref="G1:H1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0"/>
  <sheetViews>
    <sheetView showZeros="0" zoomScalePageLayoutView="0" workbookViewId="0" topLeftCell="A4">
      <selection activeCell="J5" sqref="J5"/>
    </sheetView>
  </sheetViews>
  <sheetFormatPr defaultColWidth="9.00390625" defaultRowHeight="13.5"/>
  <cols>
    <col min="1" max="1" width="8.50390625" style="1" bestFit="1" customWidth="1"/>
    <col min="2" max="2" width="10.00390625" style="3" bestFit="1" customWidth="1"/>
    <col min="3" max="3" width="10.25390625" style="3" bestFit="1" customWidth="1"/>
    <col min="5" max="5" width="10.50390625" style="0" bestFit="1" customWidth="1"/>
    <col min="6" max="6" width="5.25390625" style="0" bestFit="1" customWidth="1"/>
    <col min="7" max="7" width="4.50390625" style="0" bestFit="1" customWidth="1"/>
    <col min="8" max="8" width="7.875" style="0" bestFit="1" customWidth="1"/>
    <col min="9" max="9" width="7.25390625" style="0" customWidth="1"/>
    <col min="10" max="10" width="11.625" style="0" bestFit="1" customWidth="1"/>
    <col min="13" max="13" width="10.125" style="0" customWidth="1"/>
  </cols>
  <sheetData>
    <row r="1" spans="3:8" ht="45" customHeight="1" thickBot="1">
      <c r="C1" s="8" t="s">
        <v>3</v>
      </c>
      <c r="D1" s="7" t="s">
        <v>16</v>
      </c>
      <c r="E1" s="51" t="s">
        <v>17</v>
      </c>
      <c r="F1" s="51"/>
      <c r="G1" s="51" t="s">
        <v>9</v>
      </c>
      <c r="H1" s="51"/>
    </row>
    <row r="2" spans="2:8" ht="60.75" customHeight="1" thickBot="1">
      <c r="B2" s="4" t="s">
        <v>38</v>
      </c>
      <c r="C2" s="21">
        <f>Sheet1!C13</f>
        <v>0</v>
      </c>
      <c r="D2" s="4">
        <f>D18</f>
        <v>2596</v>
      </c>
      <c r="E2" s="49">
        <f>H18</f>
        <v>2596</v>
      </c>
      <c r="F2" s="50"/>
      <c r="G2" s="49">
        <f>SUM(D2:F2)</f>
        <v>5192</v>
      </c>
      <c r="H2" s="50"/>
    </row>
    <row r="3" spans="2:8" ht="60.75" customHeight="1">
      <c r="B3" s="10"/>
      <c r="C3" s="10" t="s">
        <v>18</v>
      </c>
      <c r="D3" s="10">
        <f>D17</f>
        <v>236</v>
      </c>
      <c r="E3" s="48">
        <f>H17</f>
        <v>236</v>
      </c>
      <c r="F3" s="48"/>
      <c r="G3" s="12"/>
      <c r="H3" s="13"/>
    </row>
    <row r="4" spans="2:8" ht="35.25" customHeight="1">
      <c r="B4" s="10"/>
      <c r="C4" s="11"/>
      <c r="D4" s="10"/>
      <c r="E4" s="12"/>
      <c r="F4" s="13"/>
      <c r="G4" s="12"/>
      <c r="H4" s="13"/>
    </row>
    <row r="5" spans="1:8" ht="23.25" customHeight="1">
      <c r="A5" s="15"/>
      <c r="B5" s="22" t="s">
        <v>15</v>
      </c>
      <c r="C5" s="22"/>
      <c r="D5" s="17" t="s">
        <v>5</v>
      </c>
      <c r="E5" s="18"/>
      <c r="F5" s="22" t="s">
        <v>15</v>
      </c>
      <c r="G5" s="22"/>
      <c r="H5" s="17" t="s">
        <v>5</v>
      </c>
    </row>
    <row r="6" spans="1:8" ht="13.5">
      <c r="A6" s="15" t="s">
        <v>30</v>
      </c>
      <c r="B6" s="16">
        <v>22</v>
      </c>
      <c r="C6" s="22">
        <f>IF($C$2&gt;20,$C$2-C7-C8-C9-C10-C11-C12,C2)</f>
        <v>0</v>
      </c>
      <c r="D6" s="22">
        <f aca="true" t="shared" si="0" ref="D6:D12">B6*C6</f>
        <v>0</v>
      </c>
      <c r="E6" s="15" t="s">
        <v>30</v>
      </c>
      <c r="F6" s="16">
        <v>17</v>
      </c>
      <c r="G6" s="22">
        <f>IF($C$2&gt;20,$C$2-G7-G8-G9-G10-G11-G12,C2)</f>
        <v>0</v>
      </c>
      <c r="H6" s="22">
        <f aca="true" t="shared" si="1" ref="H6:H12">F6*G6</f>
        <v>0</v>
      </c>
    </row>
    <row r="7" spans="1:8" ht="13.5">
      <c r="A7" s="15" t="s">
        <v>31</v>
      </c>
      <c r="B7" s="16">
        <v>241</v>
      </c>
      <c r="C7" s="22">
        <f>IF($C$2&gt;20,$C$2-20-C8-C9-C10-C11-C12,0)</f>
        <v>0</v>
      </c>
      <c r="D7" s="22">
        <f t="shared" si="0"/>
        <v>0</v>
      </c>
      <c r="E7" s="15" t="s">
        <v>31</v>
      </c>
      <c r="F7" s="16">
        <v>219</v>
      </c>
      <c r="G7" s="22">
        <f>IF($C$2&gt;20,$C$2-20-G8-G9-G10-G11-G12,0)</f>
        <v>0</v>
      </c>
      <c r="H7" s="22">
        <f t="shared" si="1"/>
        <v>0</v>
      </c>
    </row>
    <row r="8" spans="1:8" ht="13.5">
      <c r="A8" s="15" t="s">
        <v>32</v>
      </c>
      <c r="B8" s="16">
        <v>274</v>
      </c>
      <c r="C8" s="22">
        <f>IF($C$2&gt;40,$C$2-40-C9-C10-C11-C12,0)</f>
        <v>0</v>
      </c>
      <c r="D8" s="22">
        <f t="shared" si="0"/>
        <v>0</v>
      </c>
      <c r="E8" s="15" t="s">
        <v>32</v>
      </c>
      <c r="F8" s="16">
        <v>241</v>
      </c>
      <c r="G8" s="22">
        <f>IF($C$2&gt;40,$C$2-40-G9-G10-G11-G12,0)</f>
        <v>0</v>
      </c>
      <c r="H8" s="22">
        <f t="shared" si="1"/>
        <v>0</v>
      </c>
    </row>
    <row r="9" spans="1:8" ht="13.5">
      <c r="A9" s="15" t="s">
        <v>33</v>
      </c>
      <c r="B9" s="16">
        <v>285</v>
      </c>
      <c r="C9" s="22">
        <f>IF($C$2&gt;60,$C$2-60-C10-C11-C12,0)</f>
        <v>0</v>
      </c>
      <c r="D9" s="22">
        <f t="shared" si="0"/>
        <v>0</v>
      </c>
      <c r="E9" s="15" t="s">
        <v>33</v>
      </c>
      <c r="F9" s="16">
        <v>285</v>
      </c>
      <c r="G9" s="22">
        <f>IF($C$2&gt;60,$C$2-60-G10-G11-G12,0)</f>
        <v>0</v>
      </c>
      <c r="H9" s="22">
        <f t="shared" si="1"/>
        <v>0</v>
      </c>
    </row>
    <row r="10" spans="1:8" ht="13.5">
      <c r="A10" s="15" t="s">
        <v>34</v>
      </c>
      <c r="B10" s="16">
        <v>300</v>
      </c>
      <c r="C10" s="22">
        <f>IF($C$2&gt;100,$C$2-100-C11-C12,0)</f>
        <v>0</v>
      </c>
      <c r="D10" s="22">
        <f t="shared" si="0"/>
        <v>0</v>
      </c>
      <c r="E10" s="15" t="s">
        <v>34</v>
      </c>
      <c r="F10" s="16">
        <v>318</v>
      </c>
      <c r="G10" s="22">
        <f>IF($C$2&gt;100,$C$2-100-G11-G12,0)</f>
        <v>0</v>
      </c>
      <c r="H10" s="22">
        <f t="shared" si="1"/>
        <v>0</v>
      </c>
    </row>
    <row r="11" spans="1:8" ht="13.5">
      <c r="A11" s="15" t="s">
        <v>35</v>
      </c>
      <c r="B11" s="16">
        <v>306</v>
      </c>
      <c r="C11" s="22">
        <f>IF($C$2&gt;=200,$C$2-200-C12,0)</f>
        <v>0</v>
      </c>
      <c r="D11" s="22">
        <f t="shared" si="0"/>
        <v>0</v>
      </c>
      <c r="E11" s="15" t="s">
        <v>35</v>
      </c>
      <c r="F11" s="16">
        <v>340</v>
      </c>
      <c r="G11" s="22">
        <f>IF($C$2&gt;=200,$C$2-200-G12,0)</f>
        <v>0</v>
      </c>
      <c r="H11" s="22">
        <f t="shared" si="1"/>
        <v>0</v>
      </c>
    </row>
    <row r="12" spans="1:8" ht="13.5">
      <c r="A12" s="15" t="s">
        <v>36</v>
      </c>
      <c r="B12" s="16">
        <v>312</v>
      </c>
      <c r="C12" s="22">
        <f>IF($C$2&gt;1000,$C$2-1000,0)</f>
        <v>0</v>
      </c>
      <c r="D12" s="22">
        <f t="shared" si="0"/>
        <v>0</v>
      </c>
      <c r="E12" s="15" t="s">
        <v>36</v>
      </c>
      <c r="F12" s="16">
        <v>361</v>
      </c>
      <c r="G12" s="22">
        <f>IF($C$2&gt;1000,$C$2-1000,0)</f>
        <v>0</v>
      </c>
      <c r="H12" s="22">
        <f t="shared" si="1"/>
        <v>0</v>
      </c>
    </row>
    <row r="13" spans="1:8" ht="13.5">
      <c r="A13" s="15"/>
      <c r="B13" s="22"/>
      <c r="C13" s="22"/>
      <c r="D13" s="22">
        <f>IF(C13="","",C13*B13)</f>
      </c>
      <c r="E13" s="15"/>
      <c r="F13" s="22"/>
      <c r="G13" s="22"/>
      <c r="H13" s="22">
        <f>IF(G13="","",G13*F13)</f>
      </c>
    </row>
    <row r="14" spans="1:8" ht="13.5">
      <c r="A14" s="15" t="s">
        <v>4</v>
      </c>
      <c r="B14" s="22"/>
      <c r="C14" s="22"/>
      <c r="D14" s="22">
        <v>2360</v>
      </c>
      <c r="E14" s="15" t="s">
        <v>4</v>
      </c>
      <c r="F14" s="22"/>
      <c r="G14" s="22"/>
      <c r="H14" s="22">
        <v>2360</v>
      </c>
    </row>
    <row r="15" spans="1:8" ht="13.5">
      <c r="A15" s="15"/>
      <c r="B15" s="22"/>
      <c r="C15" s="22"/>
      <c r="D15" s="22"/>
      <c r="E15" s="15"/>
      <c r="F15" s="22"/>
      <c r="G15" s="22"/>
      <c r="H15" s="22"/>
    </row>
    <row r="16" spans="1:8" ht="13.5">
      <c r="A16" s="17" t="s">
        <v>7</v>
      </c>
      <c r="B16" s="22"/>
      <c r="C16" s="22">
        <f>SUM(C6:C12)</f>
        <v>0</v>
      </c>
      <c r="D16" s="22">
        <f>SUM(D6:D14)</f>
        <v>2360</v>
      </c>
      <c r="E16" s="18"/>
      <c r="F16" s="17"/>
      <c r="G16" s="18"/>
      <c r="H16" s="23">
        <f>SUM(H6:H14)</f>
        <v>2360</v>
      </c>
    </row>
    <row r="17" spans="1:8" ht="13.5">
      <c r="A17" s="17" t="s">
        <v>8</v>
      </c>
      <c r="B17" s="22"/>
      <c r="C17" s="22"/>
      <c r="D17" s="24">
        <f>ROUNDDOWN(D16*0.1,0)</f>
        <v>236</v>
      </c>
      <c r="E17" s="18"/>
      <c r="F17" s="17"/>
      <c r="G17" s="18"/>
      <c r="H17" s="23">
        <f>ROUNDDOWN(H16*0.1,0)</f>
        <v>236</v>
      </c>
    </row>
    <row r="18" spans="1:8" ht="13.5">
      <c r="A18" s="17" t="s">
        <v>9</v>
      </c>
      <c r="B18" s="22"/>
      <c r="C18" s="22"/>
      <c r="D18" s="22">
        <f>SUM(D16:D17)</f>
        <v>2596</v>
      </c>
      <c r="E18" s="18"/>
      <c r="F18" s="17"/>
      <c r="G18" s="18"/>
      <c r="H18" s="23">
        <f>SUM(H16:H17)</f>
        <v>2596</v>
      </c>
    </row>
    <row r="19" ht="13.5">
      <c r="A19" s="3"/>
    </row>
    <row r="20" ht="13.5">
      <c r="A20" s="3"/>
    </row>
  </sheetData>
  <sheetProtection/>
  <mergeCells count="5">
    <mergeCell ref="E3:F3"/>
    <mergeCell ref="E2:F2"/>
    <mergeCell ref="E1:F1"/>
    <mergeCell ref="G2:H2"/>
    <mergeCell ref="G1:H1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0"/>
  <sheetViews>
    <sheetView showZeros="0" zoomScalePageLayoutView="0" workbookViewId="0" topLeftCell="A4">
      <selection activeCell="J5" sqref="J5"/>
    </sheetView>
  </sheetViews>
  <sheetFormatPr defaultColWidth="9.00390625" defaultRowHeight="13.5"/>
  <cols>
    <col min="1" max="1" width="8.50390625" style="1" bestFit="1" customWidth="1"/>
    <col min="2" max="2" width="10.00390625" style="3" bestFit="1" customWidth="1"/>
    <col min="3" max="3" width="10.25390625" style="3" bestFit="1" customWidth="1"/>
    <col min="5" max="5" width="10.50390625" style="0" bestFit="1" customWidth="1"/>
    <col min="6" max="6" width="5.25390625" style="0" bestFit="1" customWidth="1"/>
    <col min="7" max="7" width="4.50390625" style="0" bestFit="1" customWidth="1"/>
    <col min="8" max="8" width="7.875" style="0" bestFit="1" customWidth="1"/>
    <col min="9" max="9" width="7.25390625" style="0" customWidth="1"/>
    <col min="10" max="10" width="11.625" style="0" bestFit="1" customWidth="1"/>
    <col min="13" max="13" width="10.125" style="0" customWidth="1"/>
  </cols>
  <sheetData>
    <row r="1" spans="3:8" ht="45" customHeight="1" thickBot="1">
      <c r="C1" s="8" t="s">
        <v>3</v>
      </c>
      <c r="D1" s="7" t="s">
        <v>16</v>
      </c>
      <c r="E1" s="51" t="s">
        <v>17</v>
      </c>
      <c r="F1" s="51"/>
      <c r="G1" s="51" t="s">
        <v>9</v>
      </c>
      <c r="H1" s="51"/>
    </row>
    <row r="2" spans="2:8" ht="60.75" customHeight="1" thickBot="1">
      <c r="B2" s="4" t="s">
        <v>39</v>
      </c>
      <c r="C2" s="21">
        <f>Sheet1!C13</f>
        <v>0</v>
      </c>
      <c r="D2" s="4">
        <f>D18</f>
        <v>2706</v>
      </c>
      <c r="E2" s="49">
        <f>H18</f>
        <v>2596</v>
      </c>
      <c r="F2" s="50"/>
      <c r="G2" s="49">
        <f>SUM(D2:F2)</f>
        <v>5302</v>
      </c>
      <c r="H2" s="50"/>
    </row>
    <row r="3" spans="2:8" ht="60.75" customHeight="1">
      <c r="B3" s="10"/>
      <c r="C3" s="10" t="s">
        <v>18</v>
      </c>
      <c r="D3" s="10">
        <f>D17</f>
        <v>246</v>
      </c>
      <c r="E3" s="48">
        <f>H17</f>
        <v>236</v>
      </c>
      <c r="F3" s="48"/>
      <c r="G3" s="12"/>
      <c r="H3" s="13"/>
    </row>
    <row r="4" spans="2:8" ht="35.25" customHeight="1">
      <c r="B4" s="10"/>
      <c r="C4" s="11"/>
      <c r="D4" s="10"/>
      <c r="E4" s="12"/>
      <c r="F4" s="13"/>
      <c r="G4" s="12"/>
      <c r="H4" s="13"/>
    </row>
    <row r="5" spans="1:8" ht="23.25" customHeight="1">
      <c r="A5" s="15"/>
      <c r="B5" s="22" t="s">
        <v>15</v>
      </c>
      <c r="C5" s="22"/>
      <c r="D5" s="17" t="s">
        <v>5</v>
      </c>
      <c r="E5" s="18"/>
      <c r="F5" s="22" t="s">
        <v>15</v>
      </c>
      <c r="G5" s="22"/>
      <c r="H5" s="17" t="s">
        <v>5</v>
      </c>
    </row>
    <row r="6" spans="1:8" ht="13.5">
      <c r="A6" s="15" t="s">
        <v>23</v>
      </c>
      <c r="B6" s="16">
        <v>22</v>
      </c>
      <c r="C6" s="22">
        <f>IF($C$2&gt;20,$C$2-C7-C8-C9-C10-C11-C12,C2)</f>
        <v>0</v>
      </c>
      <c r="D6" s="22">
        <f aca="true" t="shared" si="0" ref="D6:D12">B6*C6</f>
        <v>0</v>
      </c>
      <c r="E6" s="15" t="s">
        <v>23</v>
      </c>
      <c r="F6" s="16">
        <v>17</v>
      </c>
      <c r="G6" s="22">
        <f>IF($C$2&gt;20,$C$2-G7-G8-G9-G10-G11-G12,C2)</f>
        <v>0</v>
      </c>
      <c r="H6" s="22">
        <f aca="true" t="shared" si="1" ref="H6:H12">F6*G6</f>
        <v>0</v>
      </c>
    </row>
    <row r="7" spans="1:8" ht="13.5">
      <c r="A7" s="15" t="s">
        <v>24</v>
      </c>
      <c r="B7" s="16">
        <v>241</v>
      </c>
      <c r="C7" s="22">
        <f>IF($C$2&gt;20,$C$2-20-C8-C9-C10-C11-C12,0)</f>
        <v>0</v>
      </c>
      <c r="D7" s="22">
        <f t="shared" si="0"/>
        <v>0</v>
      </c>
      <c r="E7" s="15" t="s">
        <v>24</v>
      </c>
      <c r="F7" s="16">
        <v>219</v>
      </c>
      <c r="G7" s="22">
        <f>IF($C$2&gt;20,$C$2-20-G8-G9-G10-G11-G12,0)</f>
        <v>0</v>
      </c>
      <c r="H7" s="22">
        <f t="shared" si="1"/>
        <v>0</v>
      </c>
    </row>
    <row r="8" spans="1:8" ht="13.5">
      <c r="A8" s="15" t="s">
        <v>25</v>
      </c>
      <c r="B8" s="16">
        <v>274</v>
      </c>
      <c r="C8" s="22">
        <f>IF($C$2&gt;40,$C$2-40-C9-C10-C11-C12,0)</f>
        <v>0</v>
      </c>
      <c r="D8" s="22">
        <f t="shared" si="0"/>
        <v>0</v>
      </c>
      <c r="E8" s="15" t="s">
        <v>25</v>
      </c>
      <c r="F8" s="16">
        <v>241</v>
      </c>
      <c r="G8" s="22">
        <f>IF($C$2&gt;40,$C$2-40-G9-G10-G11-G12,0)</f>
        <v>0</v>
      </c>
      <c r="H8" s="22">
        <f t="shared" si="1"/>
        <v>0</v>
      </c>
    </row>
    <row r="9" spans="1:8" ht="13.5">
      <c r="A9" s="15" t="s">
        <v>26</v>
      </c>
      <c r="B9" s="16">
        <v>285</v>
      </c>
      <c r="C9" s="22">
        <f>IF($C$2&gt;60,$C$2-60-C10-C11-C12,0)</f>
        <v>0</v>
      </c>
      <c r="D9" s="22">
        <f t="shared" si="0"/>
        <v>0</v>
      </c>
      <c r="E9" s="15" t="s">
        <v>26</v>
      </c>
      <c r="F9" s="16">
        <v>285</v>
      </c>
      <c r="G9" s="22">
        <f>IF($C$2&gt;60,$C$2-60-G10-G11-G12,0)</f>
        <v>0</v>
      </c>
      <c r="H9" s="22">
        <f t="shared" si="1"/>
        <v>0</v>
      </c>
    </row>
    <row r="10" spans="1:8" ht="13.5">
      <c r="A10" s="15" t="s">
        <v>27</v>
      </c>
      <c r="B10" s="16">
        <v>300</v>
      </c>
      <c r="C10" s="22">
        <f>IF($C$2&gt;100,$C$2-100-C11-C12,0)</f>
        <v>0</v>
      </c>
      <c r="D10" s="22">
        <f t="shared" si="0"/>
        <v>0</v>
      </c>
      <c r="E10" s="15" t="s">
        <v>27</v>
      </c>
      <c r="F10" s="16">
        <v>318</v>
      </c>
      <c r="G10" s="22">
        <f>IF($C$2&gt;100,$C$2-100-G11-G12,0)</f>
        <v>0</v>
      </c>
      <c r="H10" s="22">
        <f t="shared" si="1"/>
        <v>0</v>
      </c>
    </row>
    <row r="11" spans="1:8" ht="13.5">
      <c r="A11" s="15" t="s">
        <v>28</v>
      </c>
      <c r="B11" s="16">
        <v>306</v>
      </c>
      <c r="C11" s="22">
        <f>IF($C$2&gt;=200,$C$2-200-C12,0)</f>
        <v>0</v>
      </c>
      <c r="D11" s="22">
        <f t="shared" si="0"/>
        <v>0</v>
      </c>
      <c r="E11" s="15" t="s">
        <v>28</v>
      </c>
      <c r="F11" s="16">
        <v>340</v>
      </c>
      <c r="G11" s="22">
        <f>IF($C$2&gt;=200,$C$2-200-G12,0)</f>
        <v>0</v>
      </c>
      <c r="H11" s="22">
        <f t="shared" si="1"/>
        <v>0</v>
      </c>
    </row>
    <row r="12" spans="1:8" ht="13.5">
      <c r="A12" s="15" t="s">
        <v>29</v>
      </c>
      <c r="B12" s="16">
        <v>312</v>
      </c>
      <c r="C12" s="22">
        <f>IF($C$2&gt;1000,$C$2-1000,0)</f>
        <v>0</v>
      </c>
      <c r="D12" s="22">
        <f t="shared" si="0"/>
        <v>0</v>
      </c>
      <c r="E12" s="15" t="s">
        <v>29</v>
      </c>
      <c r="F12" s="16">
        <v>361</v>
      </c>
      <c r="G12" s="22">
        <f>IF($C$2&gt;1000,$C$2-1000,0)</f>
        <v>0</v>
      </c>
      <c r="H12" s="22">
        <f t="shared" si="1"/>
        <v>0</v>
      </c>
    </row>
    <row r="13" spans="1:8" ht="13.5">
      <c r="A13" s="15"/>
      <c r="B13" s="22"/>
      <c r="C13" s="22"/>
      <c r="D13" s="22">
        <f>IF(C13="","",C13*B13)</f>
      </c>
      <c r="E13" s="15"/>
      <c r="F13" s="22"/>
      <c r="G13" s="22"/>
      <c r="H13" s="22">
        <f>IF(G13="","",G13*F13)</f>
      </c>
    </row>
    <row r="14" spans="1:8" ht="13.5">
      <c r="A14" s="15" t="s">
        <v>4</v>
      </c>
      <c r="B14" s="22"/>
      <c r="C14" s="22"/>
      <c r="D14" s="22">
        <v>2460</v>
      </c>
      <c r="E14" s="15" t="s">
        <v>4</v>
      </c>
      <c r="F14" s="22"/>
      <c r="G14" s="22"/>
      <c r="H14" s="22">
        <v>2360</v>
      </c>
    </row>
    <row r="15" spans="1:8" ht="13.5">
      <c r="A15" s="15"/>
      <c r="B15" s="22"/>
      <c r="C15" s="22"/>
      <c r="D15" s="22"/>
      <c r="E15" s="15"/>
      <c r="F15" s="22"/>
      <c r="G15" s="22"/>
      <c r="H15" s="22"/>
    </row>
    <row r="16" spans="1:8" ht="13.5">
      <c r="A16" s="17" t="s">
        <v>7</v>
      </c>
      <c r="B16" s="22"/>
      <c r="C16" s="22">
        <f>SUM(C6:C12)</f>
        <v>0</v>
      </c>
      <c r="D16" s="22">
        <f>SUM(D6:D14)</f>
        <v>2460</v>
      </c>
      <c r="E16" s="18"/>
      <c r="F16" s="17"/>
      <c r="G16" s="18"/>
      <c r="H16" s="23">
        <f>SUM(H6:H14)</f>
        <v>2360</v>
      </c>
    </row>
    <row r="17" spans="1:8" ht="13.5">
      <c r="A17" s="17" t="s">
        <v>8</v>
      </c>
      <c r="B17" s="22"/>
      <c r="C17" s="22"/>
      <c r="D17" s="24">
        <f>ROUNDDOWN(D16*0.1,0)</f>
        <v>246</v>
      </c>
      <c r="E17" s="18"/>
      <c r="F17" s="17"/>
      <c r="G17" s="18"/>
      <c r="H17" s="23">
        <f>ROUNDDOWN(H16*0.1,0)</f>
        <v>236</v>
      </c>
    </row>
    <row r="18" spans="1:8" ht="13.5">
      <c r="A18" s="17" t="s">
        <v>9</v>
      </c>
      <c r="B18" s="22"/>
      <c r="C18" s="22"/>
      <c r="D18" s="22">
        <f>SUM(D16:D17)</f>
        <v>2706</v>
      </c>
      <c r="E18" s="18"/>
      <c r="F18" s="17"/>
      <c r="G18" s="18"/>
      <c r="H18" s="23">
        <f>SUM(H16:H17)</f>
        <v>2596</v>
      </c>
    </row>
    <row r="19" ht="13.5">
      <c r="A19" s="3"/>
    </row>
    <row r="20" ht="13.5">
      <c r="A20" s="3"/>
    </row>
  </sheetData>
  <sheetProtection/>
  <mergeCells count="5">
    <mergeCell ref="E3:F3"/>
    <mergeCell ref="E2:F2"/>
    <mergeCell ref="E1:F1"/>
    <mergeCell ref="G2:H2"/>
    <mergeCell ref="G1:H1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18"/>
  <sheetViews>
    <sheetView showZeros="0" zoomScalePageLayoutView="0" workbookViewId="0" topLeftCell="A4">
      <selection activeCell="J5" sqref="J5"/>
    </sheetView>
  </sheetViews>
  <sheetFormatPr defaultColWidth="9.00390625" defaultRowHeight="13.5"/>
  <cols>
    <col min="1" max="1" width="9.00390625" style="1" customWidth="1"/>
    <col min="2" max="3" width="14.00390625" style="3" customWidth="1"/>
    <col min="4" max="4" width="23.625" style="0" customWidth="1"/>
  </cols>
  <sheetData>
    <row r="1" spans="3:8" ht="45" customHeight="1" thickBot="1">
      <c r="C1" s="6" t="s">
        <v>3</v>
      </c>
      <c r="D1" s="7" t="s">
        <v>5</v>
      </c>
      <c r="E1" s="51" t="s">
        <v>17</v>
      </c>
      <c r="F1" s="51"/>
      <c r="G1" s="51" t="s">
        <v>9</v>
      </c>
      <c r="H1" s="51"/>
    </row>
    <row r="2" spans="2:8" ht="60.75" customHeight="1" thickBot="1">
      <c r="B2" s="4" t="s">
        <v>6</v>
      </c>
      <c r="C2" s="21">
        <f>Sheet1!C13</f>
        <v>0</v>
      </c>
      <c r="D2" s="4">
        <f>D18</f>
        <v>11088</v>
      </c>
      <c r="E2" s="49">
        <f>H18</f>
        <v>2596</v>
      </c>
      <c r="F2" s="50"/>
      <c r="G2" s="49">
        <f>SUM(D2:F2)</f>
        <v>13684</v>
      </c>
      <c r="H2" s="50"/>
    </row>
    <row r="3" spans="2:8" ht="60.75" customHeight="1">
      <c r="B3" s="10"/>
      <c r="C3" s="10" t="s">
        <v>18</v>
      </c>
      <c r="D3" s="10">
        <f>D17</f>
        <v>1008</v>
      </c>
      <c r="E3" s="48">
        <f>H17</f>
        <v>236</v>
      </c>
      <c r="F3" s="48"/>
      <c r="G3" s="12"/>
      <c r="H3" s="13"/>
    </row>
    <row r="4" spans="2:8" ht="60.75" customHeight="1">
      <c r="B4" s="10"/>
      <c r="C4" s="10"/>
      <c r="D4" s="10"/>
      <c r="E4" s="12"/>
      <c r="F4" s="12"/>
      <c r="G4" s="12"/>
      <c r="H4" s="13"/>
    </row>
    <row r="5" spans="2:8" ht="45" customHeight="1">
      <c r="B5" s="8" t="s">
        <v>15</v>
      </c>
      <c r="C5" s="8" t="s">
        <v>3</v>
      </c>
      <c r="D5" s="7" t="s">
        <v>5</v>
      </c>
      <c r="F5" s="6" t="s">
        <v>15</v>
      </c>
      <c r="G5" s="6"/>
      <c r="H5" s="7" t="s">
        <v>5</v>
      </c>
    </row>
    <row r="6" spans="1:8" ht="13.5">
      <c r="A6" s="15" t="s">
        <v>23</v>
      </c>
      <c r="B6" s="16">
        <v>175</v>
      </c>
      <c r="C6" s="22">
        <f>IF($C$2&gt;20,$C$2-C7-C8-C9-C10-C11-C12,C2)</f>
        <v>0</v>
      </c>
      <c r="D6" s="22">
        <f aca="true" t="shared" si="0" ref="D6:D12">B6*C6</f>
        <v>0</v>
      </c>
      <c r="E6" s="15" t="s">
        <v>23</v>
      </c>
      <c r="F6" s="16">
        <v>17</v>
      </c>
      <c r="G6" s="22">
        <f>IF($C$2&gt;20,$C$2-G7-G8-G9-G10-G11-G12,C2)</f>
        <v>0</v>
      </c>
      <c r="H6" s="22">
        <f aca="true" t="shared" si="1" ref="H6:H12">F6*G6</f>
        <v>0</v>
      </c>
    </row>
    <row r="7" spans="1:8" ht="13.5">
      <c r="A7" s="15" t="s">
        <v>24</v>
      </c>
      <c r="B7" s="16">
        <v>241</v>
      </c>
      <c r="C7" s="22">
        <f>IF($C$2&gt;20,$C$2-20-C8-C9-C10-C11-C12,0)</f>
        <v>0</v>
      </c>
      <c r="D7" s="22">
        <f t="shared" si="0"/>
        <v>0</v>
      </c>
      <c r="E7" s="15" t="s">
        <v>24</v>
      </c>
      <c r="F7" s="16">
        <v>219</v>
      </c>
      <c r="G7" s="22">
        <f>IF($C$2&gt;20,$C$2-20-G8-G9-G10-G11-G12,0)</f>
        <v>0</v>
      </c>
      <c r="H7" s="22">
        <f t="shared" si="1"/>
        <v>0</v>
      </c>
    </row>
    <row r="8" spans="1:8" ht="13.5">
      <c r="A8" s="15" t="s">
        <v>25</v>
      </c>
      <c r="B8" s="16">
        <v>274</v>
      </c>
      <c r="C8" s="22">
        <f>IF($C$2&gt;40,$C$2-40-C9-C10-C11-C12,0)</f>
        <v>0</v>
      </c>
      <c r="D8" s="22">
        <f t="shared" si="0"/>
        <v>0</v>
      </c>
      <c r="E8" s="15" t="s">
        <v>25</v>
      </c>
      <c r="F8" s="16">
        <v>241</v>
      </c>
      <c r="G8" s="22">
        <f>IF($C$2&gt;40,$C$2-40-G9-G10-G11-G12,0)</f>
        <v>0</v>
      </c>
      <c r="H8" s="22">
        <f t="shared" si="1"/>
        <v>0</v>
      </c>
    </row>
    <row r="9" spans="1:8" ht="13.5">
      <c r="A9" s="15" t="s">
        <v>26</v>
      </c>
      <c r="B9" s="16">
        <v>285</v>
      </c>
      <c r="C9" s="22">
        <f>IF($C$2&gt;60,$C$2-60-C10-C11-C12,0)</f>
        <v>0</v>
      </c>
      <c r="D9" s="22">
        <f t="shared" si="0"/>
        <v>0</v>
      </c>
      <c r="E9" s="15" t="s">
        <v>26</v>
      </c>
      <c r="F9" s="16">
        <v>285</v>
      </c>
      <c r="G9" s="22">
        <f>IF($C$2&gt;60,$C$2-60-G10-G11-G12,0)</f>
        <v>0</v>
      </c>
      <c r="H9" s="22">
        <f t="shared" si="1"/>
        <v>0</v>
      </c>
    </row>
    <row r="10" spans="1:8" ht="13.5">
      <c r="A10" s="15" t="s">
        <v>27</v>
      </c>
      <c r="B10" s="16">
        <v>300</v>
      </c>
      <c r="C10" s="22">
        <f>IF($C$2&gt;100,$C$2-100-C11-C12,0)</f>
        <v>0</v>
      </c>
      <c r="D10" s="22">
        <f t="shared" si="0"/>
        <v>0</v>
      </c>
      <c r="E10" s="15" t="s">
        <v>27</v>
      </c>
      <c r="F10" s="16">
        <v>318</v>
      </c>
      <c r="G10" s="22">
        <f>IF($C$2&gt;100,$C$2-100-G11-G12,0)</f>
        <v>0</v>
      </c>
      <c r="H10" s="22">
        <f t="shared" si="1"/>
        <v>0</v>
      </c>
    </row>
    <row r="11" spans="1:8" ht="13.5">
      <c r="A11" s="15" t="s">
        <v>28</v>
      </c>
      <c r="B11" s="16">
        <v>306</v>
      </c>
      <c r="C11" s="22">
        <f>IF($C$2&gt;=200,$C$2-200-C12,0)</f>
        <v>0</v>
      </c>
      <c r="D11" s="22">
        <f t="shared" si="0"/>
        <v>0</v>
      </c>
      <c r="E11" s="15" t="s">
        <v>28</v>
      </c>
      <c r="F11" s="16">
        <v>340</v>
      </c>
      <c r="G11" s="22">
        <f>IF($C$2&gt;=200,$C$2-200-G12,0)</f>
        <v>0</v>
      </c>
      <c r="H11" s="22">
        <f t="shared" si="1"/>
        <v>0</v>
      </c>
    </row>
    <row r="12" spans="1:8" ht="13.5">
      <c r="A12" s="15" t="s">
        <v>29</v>
      </c>
      <c r="B12" s="16">
        <v>312</v>
      </c>
      <c r="C12" s="22">
        <f>IF($C$2&gt;1000,$C$2-1000,0)</f>
        <v>0</v>
      </c>
      <c r="D12" s="22">
        <f t="shared" si="0"/>
        <v>0</v>
      </c>
      <c r="E12" s="15" t="s">
        <v>29</v>
      </c>
      <c r="F12" s="16">
        <v>361</v>
      </c>
      <c r="G12" s="22">
        <f>IF($C$2&gt;1000,$C$2-1000,0)</f>
        <v>0</v>
      </c>
      <c r="H12" s="22">
        <f t="shared" si="1"/>
        <v>0</v>
      </c>
    </row>
    <row r="13" spans="1:8" ht="13.5">
      <c r="A13" s="15"/>
      <c r="B13" s="22"/>
      <c r="C13" s="22"/>
      <c r="D13" s="22">
        <f>IF(C13="","",C13*B13)</f>
      </c>
      <c r="E13" s="15"/>
      <c r="F13" s="22"/>
      <c r="G13" s="22"/>
      <c r="H13" s="22">
        <f>IF(G13="","",G13*F13)</f>
      </c>
    </row>
    <row r="14" spans="1:8" ht="13.5">
      <c r="A14" s="15" t="s">
        <v>4</v>
      </c>
      <c r="B14" s="22"/>
      <c r="C14" s="22"/>
      <c r="D14" s="22">
        <v>10080</v>
      </c>
      <c r="E14" s="15" t="s">
        <v>4</v>
      </c>
      <c r="F14" s="22"/>
      <c r="G14" s="22"/>
      <c r="H14" s="22">
        <v>2360</v>
      </c>
    </row>
    <row r="15" spans="1:8" ht="13.5">
      <c r="A15" s="15"/>
      <c r="B15" s="22"/>
      <c r="C15" s="22"/>
      <c r="D15" s="22"/>
      <c r="E15" s="15"/>
      <c r="F15" s="22"/>
      <c r="G15" s="22"/>
      <c r="H15" s="22"/>
    </row>
    <row r="16" spans="1:8" ht="13.5">
      <c r="A16" s="17" t="s">
        <v>7</v>
      </c>
      <c r="B16" s="22"/>
      <c r="C16" s="22">
        <f>SUM(C6:C12)</f>
        <v>0</v>
      </c>
      <c r="D16" s="22">
        <f>SUM(D6:D14)</f>
        <v>10080</v>
      </c>
      <c r="E16" s="18"/>
      <c r="F16" s="17"/>
      <c r="G16" s="18"/>
      <c r="H16" s="23">
        <f>SUM(H6:H14)</f>
        <v>2360</v>
      </c>
    </row>
    <row r="17" spans="1:8" ht="13.5">
      <c r="A17" s="17" t="s">
        <v>8</v>
      </c>
      <c r="B17" s="22"/>
      <c r="C17" s="22"/>
      <c r="D17" s="24">
        <f>ROUNDDOWN(D16*0.1,0)</f>
        <v>1008</v>
      </c>
      <c r="E17" s="18"/>
      <c r="F17" s="17"/>
      <c r="G17" s="18"/>
      <c r="H17" s="23">
        <f>ROUNDDOWN(H16*0.1,0)</f>
        <v>236</v>
      </c>
    </row>
    <row r="18" spans="1:8" ht="13.5">
      <c r="A18" s="17" t="s">
        <v>9</v>
      </c>
      <c r="B18" s="22"/>
      <c r="C18" s="22"/>
      <c r="D18" s="22">
        <f>SUM(D16:D17)</f>
        <v>11088</v>
      </c>
      <c r="E18" s="18"/>
      <c r="F18" s="17"/>
      <c r="G18" s="18"/>
      <c r="H18" s="23">
        <f>SUM(H16:H17)</f>
        <v>2596</v>
      </c>
    </row>
    <row r="21" ht="12.75" customHeight="1"/>
    <row r="22" ht="12.75" customHeight="1"/>
    <row r="23" ht="12.75" customHeight="1"/>
    <row r="24" ht="12.75" customHeight="1"/>
  </sheetData>
  <sheetProtection/>
  <mergeCells count="5">
    <mergeCell ref="E3:F3"/>
    <mergeCell ref="E1:F1"/>
    <mergeCell ref="G1:H1"/>
    <mergeCell ref="E2:F2"/>
    <mergeCell ref="G2:H2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18"/>
  <sheetViews>
    <sheetView showZeros="0" zoomScalePageLayoutView="0" workbookViewId="0" topLeftCell="A4">
      <selection activeCell="J5" sqref="J5"/>
    </sheetView>
  </sheetViews>
  <sheetFormatPr defaultColWidth="9.00390625" defaultRowHeight="13.5"/>
  <cols>
    <col min="1" max="1" width="9.00390625" style="1" customWidth="1"/>
    <col min="2" max="3" width="14.00390625" style="3" customWidth="1"/>
    <col min="4" max="4" width="23.625" style="0" customWidth="1"/>
  </cols>
  <sheetData>
    <row r="1" spans="3:8" ht="45" customHeight="1" thickBot="1">
      <c r="C1" s="8" t="s">
        <v>3</v>
      </c>
      <c r="D1" s="7" t="s">
        <v>5</v>
      </c>
      <c r="E1" s="51" t="s">
        <v>17</v>
      </c>
      <c r="F1" s="51"/>
      <c r="G1" s="51" t="s">
        <v>9</v>
      </c>
      <c r="H1" s="51"/>
    </row>
    <row r="2" spans="2:8" ht="60.75" customHeight="1" thickBot="1">
      <c r="B2" s="4" t="s">
        <v>10</v>
      </c>
      <c r="C2" s="21">
        <f>Sheet1!C13</f>
        <v>0</v>
      </c>
      <c r="D2" s="4">
        <f>D18</f>
        <v>36080</v>
      </c>
      <c r="E2" s="49">
        <f>H18</f>
        <v>2596</v>
      </c>
      <c r="F2" s="50"/>
      <c r="G2" s="49">
        <f>SUM(D2:F2)</f>
        <v>38676</v>
      </c>
      <c r="H2" s="50"/>
    </row>
    <row r="3" spans="2:8" ht="60.75" customHeight="1">
      <c r="B3" s="10"/>
      <c r="C3" s="10" t="s">
        <v>18</v>
      </c>
      <c r="D3" s="10">
        <f>D17</f>
        <v>3280</v>
      </c>
      <c r="E3" s="48">
        <f>H17</f>
        <v>236</v>
      </c>
      <c r="F3" s="48"/>
      <c r="G3" s="12"/>
      <c r="H3" s="13"/>
    </row>
    <row r="4" spans="2:8" ht="35.25" customHeight="1">
      <c r="B4" s="10"/>
      <c r="C4" s="11"/>
      <c r="D4" s="10"/>
      <c r="E4" s="12"/>
      <c r="F4" s="13"/>
      <c r="G4" s="12"/>
      <c r="H4" s="13"/>
    </row>
    <row r="5" spans="2:8" ht="45" customHeight="1">
      <c r="B5" s="8" t="s">
        <v>15</v>
      </c>
      <c r="C5" s="8" t="s">
        <v>3</v>
      </c>
      <c r="D5" s="7" t="s">
        <v>5</v>
      </c>
      <c r="F5" s="6" t="s">
        <v>15</v>
      </c>
      <c r="G5" s="6"/>
      <c r="H5" s="7" t="s">
        <v>5</v>
      </c>
    </row>
    <row r="6" spans="1:8" ht="13.5">
      <c r="A6" s="15" t="s">
        <v>23</v>
      </c>
      <c r="B6" s="16">
        <v>175</v>
      </c>
      <c r="C6" s="22">
        <f>IF($C$2&gt;20,$C$2-C7-C8-C9-C10-C11-C12,C2)</f>
        <v>0</v>
      </c>
      <c r="D6" s="22">
        <f aca="true" t="shared" si="0" ref="D6:D12">B6*C6</f>
        <v>0</v>
      </c>
      <c r="E6" s="15" t="s">
        <v>23</v>
      </c>
      <c r="F6" s="16">
        <v>17</v>
      </c>
      <c r="G6" s="22">
        <f>IF($C$2&gt;20,$C$2-G7-G8-G9-G10-G11-G12,C2)</f>
        <v>0</v>
      </c>
      <c r="H6" s="22">
        <f aca="true" t="shared" si="1" ref="H6:H12">F6*G6</f>
        <v>0</v>
      </c>
    </row>
    <row r="7" spans="1:8" ht="13.5">
      <c r="A7" s="15" t="s">
        <v>24</v>
      </c>
      <c r="B7" s="16">
        <v>241</v>
      </c>
      <c r="C7" s="22">
        <f>IF($C$2&gt;20,$C$2-20-C8-C9-C10-C11-C12,0)</f>
        <v>0</v>
      </c>
      <c r="D7" s="22">
        <f t="shared" si="0"/>
        <v>0</v>
      </c>
      <c r="E7" s="15" t="s">
        <v>24</v>
      </c>
      <c r="F7" s="16">
        <v>219</v>
      </c>
      <c r="G7" s="22">
        <f>IF($C$2&gt;20,$C$2-20-G8-G9-G10-G11-G12,0)</f>
        <v>0</v>
      </c>
      <c r="H7" s="22">
        <f t="shared" si="1"/>
        <v>0</v>
      </c>
    </row>
    <row r="8" spans="1:8" ht="13.5">
      <c r="A8" s="15" t="s">
        <v>25</v>
      </c>
      <c r="B8" s="16">
        <v>274</v>
      </c>
      <c r="C8" s="22">
        <f>IF($C$2&gt;40,$C$2-40-C9-C10-C11-C12,0)</f>
        <v>0</v>
      </c>
      <c r="D8" s="22">
        <f t="shared" si="0"/>
        <v>0</v>
      </c>
      <c r="E8" s="15" t="s">
        <v>25</v>
      </c>
      <c r="F8" s="16">
        <v>241</v>
      </c>
      <c r="G8" s="22">
        <f>IF($C$2&gt;40,$C$2-40-G9-G10-G11-G12,0)</f>
        <v>0</v>
      </c>
      <c r="H8" s="22">
        <f t="shared" si="1"/>
        <v>0</v>
      </c>
    </row>
    <row r="9" spans="1:8" ht="13.5">
      <c r="A9" s="15" t="s">
        <v>26</v>
      </c>
      <c r="B9" s="16">
        <v>285</v>
      </c>
      <c r="C9" s="22">
        <f>IF($C$2&gt;60,$C$2-60-C10-C11-C12,0)</f>
        <v>0</v>
      </c>
      <c r="D9" s="22">
        <f t="shared" si="0"/>
        <v>0</v>
      </c>
      <c r="E9" s="15" t="s">
        <v>26</v>
      </c>
      <c r="F9" s="16">
        <v>285</v>
      </c>
      <c r="G9" s="22">
        <f>IF($C$2&gt;60,$C$2-60-G10-G11-G12,0)</f>
        <v>0</v>
      </c>
      <c r="H9" s="22">
        <f t="shared" si="1"/>
        <v>0</v>
      </c>
    </row>
    <row r="10" spans="1:8" ht="13.5">
      <c r="A10" s="15" t="s">
        <v>27</v>
      </c>
      <c r="B10" s="16">
        <v>300</v>
      </c>
      <c r="C10" s="22">
        <f>IF($C$2&gt;100,$C$2-100-C11-C12,0)</f>
        <v>0</v>
      </c>
      <c r="D10" s="22">
        <f t="shared" si="0"/>
        <v>0</v>
      </c>
      <c r="E10" s="15" t="s">
        <v>27</v>
      </c>
      <c r="F10" s="16">
        <v>318</v>
      </c>
      <c r="G10" s="22">
        <f>IF($C$2&gt;100,$C$2-100-G11-G12,0)</f>
        <v>0</v>
      </c>
      <c r="H10" s="22">
        <f t="shared" si="1"/>
        <v>0</v>
      </c>
    </row>
    <row r="11" spans="1:8" ht="13.5">
      <c r="A11" s="15" t="s">
        <v>28</v>
      </c>
      <c r="B11" s="16">
        <v>306</v>
      </c>
      <c r="C11" s="22">
        <f>IF($C$2&gt;=200,$C$2-200-C12,0)</f>
        <v>0</v>
      </c>
      <c r="D11" s="22">
        <f t="shared" si="0"/>
        <v>0</v>
      </c>
      <c r="E11" s="15" t="s">
        <v>28</v>
      </c>
      <c r="F11" s="16">
        <v>340</v>
      </c>
      <c r="G11" s="22">
        <f>IF($C$2&gt;=200,$C$2-200-G12,0)</f>
        <v>0</v>
      </c>
      <c r="H11" s="22">
        <f t="shared" si="1"/>
        <v>0</v>
      </c>
    </row>
    <row r="12" spans="1:8" ht="13.5">
      <c r="A12" s="15" t="s">
        <v>29</v>
      </c>
      <c r="B12" s="16">
        <v>312</v>
      </c>
      <c r="C12" s="22">
        <f>IF($C$2&gt;1000,$C$2-1000,0)</f>
        <v>0</v>
      </c>
      <c r="D12" s="22">
        <f t="shared" si="0"/>
        <v>0</v>
      </c>
      <c r="E12" s="15" t="s">
        <v>29</v>
      </c>
      <c r="F12" s="16">
        <v>361</v>
      </c>
      <c r="G12" s="22">
        <f>IF($C$2&gt;1000,$C$2-1000,0)</f>
        <v>0</v>
      </c>
      <c r="H12" s="22">
        <f t="shared" si="1"/>
        <v>0</v>
      </c>
    </row>
    <row r="13" spans="1:8" ht="13.5">
      <c r="A13" s="15"/>
      <c r="B13" s="22"/>
      <c r="C13" s="22"/>
      <c r="D13" s="22">
        <f>IF(C13="","",C13*B13)</f>
      </c>
      <c r="E13" s="15"/>
      <c r="F13" s="22"/>
      <c r="G13" s="22"/>
      <c r="H13" s="22">
        <f>IF(G13="","",G13*F13)</f>
      </c>
    </row>
    <row r="14" spans="1:8" ht="13.5">
      <c r="A14" s="15" t="s">
        <v>4</v>
      </c>
      <c r="B14" s="22"/>
      <c r="C14" s="22"/>
      <c r="D14" s="22">
        <v>32800</v>
      </c>
      <c r="E14" s="15" t="s">
        <v>4</v>
      </c>
      <c r="F14" s="22"/>
      <c r="G14" s="22"/>
      <c r="H14" s="22">
        <v>2360</v>
      </c>
    </row>
    <row r="15" spans="1:8" ht="13.5">
      <c r="A15" s="15"/>
      <c r="B15" s="22"/>
      <c r="C15" s="22"/>
      <c r="D15" s="22"/>
      <c r="E15" s="15"/>
      <c r="F15" s="22"/>
      <c r="G15" s="22"/>
      <c r="H15" s="22"/>
    </row>
    <row r="16" spans="1:8" ht="13.5">
      <c r="A16" s="17" t="s">
        <v>7</v>
      </c>
      <c r="B16" s="22"/>
      <c r="C16" s="22">
        <f>SUM(C6:C12)</f>
        <v>0</v>
      </c>
      <c r="D16" s="22">
        <f>SUM(D6:D14)</f>
        <v>32800</v>
      </c>
      <c r="E16" s="18"/>
      <c r="F16" s="17"/>
      <c r="G16" s="18"/>
      <c r="H16" s="23">
        <f>SUM(H6:H14)</f>
        <v>2360</v>
      </c>
    </row>
    <row r="17" spans="1:8" ht="13.5">
      <c r="A17" s="17" t="s">
        <v>8</v>
      </c>
      <c r="B17" s="22"/>
      <c r="C17" s="22"/>
      <c r="D17" s="24">
        <f>ROUNDDOWN(D16*0.1,0)</f>
        <v>3280</v>
      </c>
      <c r="E17" s="18"/>
      <c r="F17" s="17"/>
      <c r="G17" s="18"/>
      <c r="H17" s="23">
        <f>ROUNDDOWN(H16*0.1,0)</f>
        <v>236</v>
      </c>
    </row>
    <row r="18" spans="1:8" ht="13.5">
      <c r="A18" s="17" t="s">
        <v>9</v>
      </c>
      <c r="B18" s="22"/>
      <c r="C18" s="22"/>
      <c r="D18" s="22">
        <f>SUM(D16:D17)</f>
        <v>36080</v>
      </c>
      <c r="E18" s="18"/>
      <c r="F18" s="17"/>
      <c r="G18" s="18"/>
      <c r="H18" s="23">
        <f>SUM(H16:H17)</f>
        <v>2596</v>
      </c>
    </row>
    <row r="21" ht="12.75" customHeight="1"/>
    <row r="22" ht="12.75" customHeight="1"/>
    <row r="23" ht="12.75" customHeight="1"/>
    <row r="24" ht="12.75" customHeight="1"/>
  </sheetData>
  <sheetProtection/>
  <mergeCells count="5">
    <mergeCell ref="E3:F3"/>
    <mergeCell ref="E1:F1"/>
    <mergeCell ref="G1:H1"/>
    <mergeCell ref="E2:F2"/>
    <mergeCell ref="G2:H2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8"/>
  <sheetViews>
    <sheetView showZeros="0" zoomScalePageLayoutView="0" workbookViewId="0" topLeftCell="A4">
      <selection activeCell="J5" sqref="J5"/>
    </sheetView>
  </sheetViews>
  <sheetFormatPr defaultColWidth="9.00390625" defaultRowHeight="13.5"/>
  <cols>
    <col min="1" max="1" width="9.00390625" style="1" customWidth="1"/>
    <col min="2" max="3" width="14.00390625" style="3" customWidth="1"/>
    <col min="4" max="4" width="23.625" style="0" customWidth="1"/>
    <col min="8" max="8" width="16.75390625" style="0" customWidth="1"/>
  </cols>
  <sheetData>
    <row r="1" spans="3:8" ht="45" customHeight="1" thickBot="1">
      <c r="C1" s="8" t="s">
        <v>3</v>
      </c>
      <c r="D1" s="7" t="s">
        <v>5</v>
      </c>
      <c r="E1" s="51" t="s">
        <v>17</v>
      </c>
      <c r="F1" s="51"/>
      <c r="G1" s="51" t="s">
        <v>9</v>
      </c>
      <c r="H1" s="51"/>
    </row>
    <row r="2" spans="2:8" ht="60.75" customHeight="1" thickBot="1">
      <c r="B2" s="4" t="s">
        <v>11</v>
      </c>
      <c r="C2" s="21">
        <f>Sheet1!C13</f>
        <v>0</v>
      </c>
      <c r="D2" s="4">
        <f>D18</f>
        <v>83160</v>
      </c>
      <c r="E2" s="49">
        <f>H18</f>
        <v>2596</v>
      </c>
      <c r="F2" s="50"/>
      <c r="G2" s="49">
        <f>SUM(D2:F2)</f>
        <v>85756</v>
      </c>
      <c r="H2" s="50"/>
    </row>
    <row r="3" spans="2:8" ht="60.75" customHeight="1">
      <c r="B3" s="10"/>
      <c r="C3" s="10" t="s">
        <v>18</v>
      </c>
      <c r="D3" s="10">
        <f>D17</f>
        <v>7560</v>
      </c>
      <c r="E3" s="48">
        <f>H17</f>
        <v>236</v>
      </c>
      <c r="F3" s="48"/>
      <c r="G3" s="12"/>
      <c r="H3" s="13"/>
    </row>
    <row r="4" spans="2:8" ht="35.25" customHeight="1">
      <c r="B4" s="10"/>
      <c r="C4" s="11"/>
      <c r="D4" s="10"/>
      <c r="E4" s="12"/>
      <c r="F4" s="13"/>
      <c r="G4" s="12"/>
      <c r="H4" s="13"/>
    </row>
    <row r="5" spans="2:8" ht="45" customHeight="1">
      <c r="B5" s="8" t="s">
        <v>15</v>
      </c>
      <c r="C5" s="8" t="s">
        <v>3</v>
      </c>
      <c r="D5" s="7" t="s">
        <v>5</v>
      </c>
      <c r="F5" s="6" t="s">
        <v>15</v>
      </c>
      <c r="G5" s="6"/>
      <c r="H5" s="7" t="s">
        <v>5</v>
      </c>
    </row>
    <row r="6" spans="1:8" ht="13.5">
      <c r="A6" s="15" t="s">
        <v>23</v>
      </c>
      <c r="B6" s="16">
        <v>175</v>
      </c>
      <c r="C6" s="22">
        <f>IF($C$2&gt;20,$C$2-C7-C8-C9-C10-C11-C12,C2)</f>
        <v>0</v>
      </c>
      <c r="D6" s="22">
        <f aca="true" t="shared" si="0" ref="D6:D12">B6*C6</f>
        <v>0</v>
      </c>
      <c r="E6" s="15" t="s">
        <v>23</v>
      </c>
      <c r="F6" s="16">
        <v>17</v>
      </c>
      <c r="G6" s="22">
        <f>IF($C$2&gt;20,$C$2-G7-G8-G9-G10-G11-G12,C2)</f>
        <v>0</v>
      </c>
      <c r="H6" s="22">
        <f aca="true" t="shared" si="1" ref="H6:H12">F6*G6</f>
        <v>0</v>
      </c>
    </row>
    <row r="7" spans="1:8" ht="13.5">
      <c r="A7" s="15" t="s">
        <v>24</v>
      </c>
      <c r="B7" s="16">
        <v>241</v>
      </c>
      <c r="C7" s="22">
        <f>IF($C$2&gt;20,$C$2-20-C8-C9-C10-C11-C12,0)</f>
        <v>0</v>
      </c>
      <c r="D7" s="22">
        <f t="shared" si="0"/>
        <v>0</v>
      </c>
      <c r="E7" s="15" t="s">
        <v>24</v>
      </c>
      <c r="F7" s="16">
        <v>219</v>
      </c>
      <c r="G7" s="22">
        <f>IF($C$2&gt;20,$C$2-20-G8-G9-G10-G11-G12,0)</f>
        <v>0</v>
      </c>
      <c r="H7" s="22">
        <f t="shared" si="1"/>
        <v>0</v>
      </c>
    </row>
    <row r="8" spans="1:8" ht="13.5">
      <c r="A8" s="15" t="s">
        <v>25</v>
      </c>
      <c r="B8" s="16">
        <v>274</v>
      </c>
      <c r="C8" s="22">
        <f>IF($C$2&gt;40,$C$2-40-C9-C10-C11-C12,0)</f>
        <v>0</v>
      </c>
      <c r="D8" s="22">
        <f t="shared" si="0"/>
        <v>0</v>
      </c>
      <c r="E8" s="15" t="s">
        <v>25</v>
      </c>
      <c r="F8" s="16">
        <v>241</v>
      </c>
      <c r="G8" s="22">
        <f>IF($C$2&gt;40,$C$2-40-G9-G10-G11-G12,0)</f>
        <v>0</v>
      </c>
      <c r="H8" s="22">
        <f t="shared" si="1"/>
        <v>0</v>
      </c>
    </row>
    <row r="9" spans="1:8" ht="13.5">
      <c r="A9" s="15" t="s">
        <v>26</v>
      </c>
      <c r="B9" s="16">
        <v>285</v>
      </c>
      <c r="C9" s="22">
        <f>IF($C$2&gt;60,$C$2-60-C10-C11-C12,0)</f>
        <v>0</v>
      </c>
      <c r="D9" s="22">
        <f t="shared" si="0"/>
        <v>0</v>
      </c>
      <c r="E9" s="15" t="s">
        <v>26</v>
      </c>
      <c r="F9" s="16">
        <v>285</v>
      </c>
      <c r="G9" s="22">
        <f>IF($C$2&gt;60,$C$2-60-G10-G11-G12,0)</f>
        <v>0</v>
      </c>
      <c r="H9" s="22">
        <f t="shared" si="1"/>
        <v>0</v>
      </c>
    </row>
    <row r="10" spans="1:8" ht="13.5">
      <c r="A10" s="15" t="s">
        <v>27</v>
      </c>
      <c r="B10" s="16">
        <v>300</v>
      </c>
      <c r="C10" s="22">
        <f>IF($C$2&gt;100,$C$2-100-C11-C12,0)</f>
        <v>0</v>
      </c>
      <c r="D10" s="22">
        <f t="shared" si="0"/>
        <v>0</v>
      </c>
      <c r="E10" s="15" t="s">
        <v>27</v>
      </c>
      <c r="F10" s="16">
        <v>318</v>
      </c>
      <c r="G10" s="22">
        <f>IF($C$2&gt;100,$C$2-100-G11-G12,0)</f>
        <v>0</v>
      </c>
      <c r="H10" s="22">
        <f t="shared" si="1"/>
        <v>0</v>
      </c>
    </row>
    <row r="11" spans="1:8" ht="13.5">
      <c r="A11" s="15" t="s">
        <v>28</v>
      </c>
      <c r="B11" s="16">
        <v>306</v>
      </c>
      <c r="C11" s="22">
        <f>IF($C$2&gt;=200,$C$2-200-C12,0)</f>
        <v>0</v>
      </c>
      <c r="D11" s="22">
        <f t="shared" si="0"/>
        <v>0</v>
      </c>
      <c r="E11" s="15" t="s">
        <v>28</v>
      </c>
      <c r="F11" s="16">
        <v>340</v>
      </c>
      <c r="G11" s="22">
        <f>IF($C$2&gt;=200,$C$2-200-G12,0)</f>
        <v>0</v>
      </c>
      <c r="H11" s="22">
        <f t="shared" si="1"/>
        <v>0</v>
      </c>
    </row>
    <row r="12" spans="1:8" ht="13.5">
      <c r="A12" s="15" t="s">
        <v>29</v>
      </c>
      <c r="B12" s="16">
        <v>312</v>
      </c>
      <c r="C12" s="22">
        <f>IF($C$2&gt;1000,$C$2-1000,0)</f>
        <v>0</v>
      </c>
      <c r="D12" s="22">
        <f t="shared" si="0"/>
        <v>0</v>
      </c>
      <c r="E12" s="15" t="s">
        <v>29</v>
      </c>
      <c r="F12" s="16">
        <v>361</v>
      </c>
      <c r="G12" s="22">
        <f>IF($C$2&gt;1000,$C$2-1000,0)</f>
        <v>0</v>
      </c>
      <c r="H12" s="22">
        <f t="shared" si="1"/>
        <v>0</v>
      </c>
    </row>
    <row r="13" spans="1:8" ht="13.5">
      <c r="A13" s="15"/>
      <c r="B13" s="22"/>
      <c r="C13" s="22"/>
      <c r="D13" s="22">
        <f>IF(C13="","",C13*B13)</f>
      </c>
      <c r="E13" s="15"/>
      <c r="F13" s="22"/>
      <c r="G13" s="22"/>
      <c r="H13" s="22">
        <f>IF(G13="","",G13*F13)</f>
      </c>
    </row>
    <row r="14" spans="1:8" ht="13.5">
      <c r="A14" s="15" t="s">
        <v>4</v>
      </c>
      <c r="B14" s="22"/>
      <c r="C14" s="22"/>
      <c r="D14" s="22">
        <v>75600</v>
      </c>
      <c r="E14" s="15" t="s">
        <v>4</v>
      </c>
      <c r="F14" s="22"/>
      <c r="G14" s="22"/>
      <c r="H14" s="22">
        <v>2360</v>
      </c>
    </row>
    <row r="15" spans="1:8" ht="13.5">
      <c r="A15" s="15"/>
      <c r="B15" s="22"/>
      <c r="C15" s="22"/>
      <c r="D15" s="22"/>
      <c r="E15" s="15"/>
      <c r="F15" s="22"/>
      <c r="G15" s="22"/>
      <c r="H15" s="22"/>
    </row>
    <row r="16" spans="1:8" ht="13.5">
      <c r="A16" s="17" t="s">
        <v>7</v>
      </c>
      <c r="B16" s="22"/>
      <c r="C16" s="22">
        <f>SUM(C6:C12)</f>
        <v>0</v>
      </c>
      <c r="D16" s="22">
        <f>SUM(D6:D14)</f>
        <v>75600</v>
      </c>
      <c r="E16" s="18"/>
      <c r="F16" s="17"/>
      <c r="G16" s="18"/>
      <c r="H16" s="23">
        <f>SUM(H6:H14)</f>
        <v>2360</v>
      </c>
    </row>
    <row r="17" spans="1:8" ht="13.5">
      <c r="A17" s="17" t="s">
        <v>8</v>
      </c>
      <c r="B17" s="22"/>
      <c r="C17" s="22"/>
      <c r="D17" s="24">
        <f>ROUNDDOWN(D16*0.1,0)</f>
        <v>7560</v>
      </c>
      <c r="E17" s="18"/>
      <c r="F17" s="17"/>
      <c r="G17" s="18"/>
      <c r="H17" s="23">
        <f>ROUNDDOWN(H16*0.1,0)</f>
        <v>236</v>
      </c>
    </row>
    <row r="18" spans="1:8" ht="13.5">
      <c r="A18" s="17" t="s">
        <v>9</v>
      </c>
      <c r="B18" s="22"/>
      <c r="C18" s="22"/>
      <c r="D18" s="22">
        <f>SUM(D16:D17)</f>
        <v>83160</v>
      </c>
      <c r="E18" s="18"/>
      <c r="F18" s="17"/>
      <c r="G18" s="18"/>
      <c r="H18" s="23">
        <f>SUM(H16:H17)</f>
        <v>2596</v>
      </c>
    </row>
    <row r="21" ht="12.75" customHeight="1"/>
    <row r="22" ht="12.75" customHeight="1"/>
    <row r="23" ht="12.75" customHeight="1"/>
    <row r="24" ht="12.75" customHeight="1"/>
  </sheetData>
  <sheetProtection/>
  <mergeCells count="5">
    <mergeCell ref="E3:F3"/>
    <mergeCell ref="E1:F1"/>
    <mergeCell ref="G1:H1"/>
    <mergeCell ref="E2:F2"/>
    <mergeCell ref="G2:H2"/>
  </mergeCells>
  <printOptions/>
  <pageMargins left="0.75" right="0.75" top="1" bottom="1" header="0.512" footer="0.512"/>
  <pageSetup horizontalDpi="300" verticalDpi="300" orientation="portrait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8"/>
  <sheetViews>
    <sheetView showZeros="0" zoomScalePageLayoutView="0" workbookViewId="0" topLeftCell="A4">
      <selection activeCell="J5" sqref="J5"/>
    </sheetView>
  </sheetViews>
  <sheetFormatPr defaultColWidth="9.00390625" defaultRowHeight="13.5"/>
  <cols>
    <col min="1" max="1" width="9.00390625" style="1" customWidth="1"/>
    <col min="2" max="3" width="14.00390625" style="3" customWidth="1"/>
    <col min="4" max="4" width="23.625" style="0" customWidth="1"/>
  </cols>
  <sheetData>
    <row r="1" spans="3:8" ht="45" customHeight="1" thickBot="1">
      <c r="C1" s="8" t="s">
        <v>3</v>
      </c>
      <c r="D1" s="7" t="s">
        <v>5</v>
      </c>
      <c r="E1" s="51" t="s">
        <v>17</v>
      </c>
      <c r="F1" s="51"/>
      <c r="G1" s="51" t="s">
        <v>9</v>
      </c>
      <c r="H1" s="51"/>
    </row>
    <row r="2" spans="2:8" ht="60.75" customHeight="1" thickBot="1">
      <c r="B2" s="4" t="s">
        <v>12</v>
      </c>
      <c r="C2" s="21">
        <f>Sheet1!C13</f>
        <v>0</v>
      </c>
      <c r="D2" s="4">
        <f>D18</f>
        <v>161480</v>
      </c>
      <c r="E2" s="49">
        <f>H18</f>
        <v>2596</v>
      </c>
      <c r="F2" s="50"/>
      <c r="G2" s="49">
        <f>SUM(D2:F2)</f>
        <v>164076</v>
      </c>
      <c r="H2" s="50"/>
    </row>
    <row r="3" spans="2:8" ht="60.75" customHeight="1">
      <c r="B3" s="10"/>
      <c r="C3" s="10" t="s">
        <v>18</v>
      </c>
      <c r="D3" s="10">
        <f>D17</f>
        <v>14680</v>
      </c>
      <c r="E3" s="48">
        <f>H17</f>
        <v>236</v>
      </c>
      <c r="F3" s="48"/>
      <c r="G3" s="12"/>
      <c r="H3" s="13"/>
    </row>
    <row r="4" spans="2:8" ht="35.25" customHeight="1">
      <c r="B4" s="10"/>
      <c r="C4" s="11"/>
      <c r="D4" s="10"/>
      <c r="E4" s="12"/>
      <c r="F4" s="13"/>
      <c r="G4" s="12"/>
      <c r="H4" s="13"/>
    </row>
    <row r="5" spans="2:8" ht="45" customHeight="1">
      <c r="B5" s="8" t="s">
        <v>15</v>
      </c>
      <c r="C5" s="8" t="s">
        <v>3</v>
      </c>
      <c r="D5" s="7" t="s">
        <v>5</v>
      </c>
      <c r="F5" s="6" t="s">
        <v>15</v>
      </c>
      <c r="G5" s="6"/>
      <c r="H5" s="7" t="s">
        <v>5</v>
      </c>
    </row>
    <row r="6" spans="1:8" ht="13.5">
      <c r="A6" s="15" t="s">
        <v>23</v>
      </c>
      <c r="B6" s="16">
        <v>175</v>
      </c>
      <c r="C6" s="22">
        <f>IF($C$2&gt;20,$C$2-C7-C8-C9-C10-C11-C12,C2)</f>
        <v>0</v>
      </c>
      <c r="D6" s="22">
        <f aca="true" t="shared" si="0" ref="D6:D12">B6*C6</f>
        <v>0</v>
      </c>
      <c r="E6" s="15" t="s">
        <v>23</v>
      </c>
      <c r="F6" s="16">
        <v>17</v>
      </c>
      <c r="G6" s="22">
        <f>IF($C$2&gt;20,$C$2-G7-G8-G9-G10-G11-G12,C2)</f>
        <v>0</v>
      </c>
      <c r="H6" s="22">
        <f aca="true" t="shared" si="1" ref="H6:H12">F6*G6</f>
        <v>0</v>
      </c>
    </row>
    <row r="7" spans="1:8" ht="13.5">
      <c r="A7" s="15" t="s">
        <v>24</v>
      </c>
      <c r="B7" s="16">
        <v>241</v>
      </c>
      <c r="C7" s="22">
        <f>IF($C$2&gt;20,$C$2-20-C8-C9-C10-C11-C12,0)</f>
        <v>0</v>
      </c>
      <c r="D7" s="22">
        <f t="shared" si="0"/>
        <v>0</v>
      </c>
      <c r="E7" s="15" t="s">
        <v>24</v>
      </c>
      <c r="F7" s="16">
        <v>219</v>
      </c>
      <c r="G7" s="22">
        <f>IF($C$2&gt;20,$C$2-20-G8-G9-G10-G11-G12,0)</f>
        <v>0</v>
      </c>
      <c r="H7" s="22">
        <f t="shared" si="1"/>
        <v>0</v>
      </c>
    </row>
    <row r="8" spans="1:8" ht="13.5">
      <c r="A8" s="15" t="s">
        <v>25</v>
      </c>
      <c r="B8" s="16">
        <v>274</v>
      </c>
      <c r="C8" s="22">
        <f>IF($C$2&gt;40,$C$2-40-C9-C10-C11-C12,0)</f>
        <v>0</v>
      </c>
      <c r="D8" s="22">
        <f t="shared" si="0"/>
        <v>0</v>
      </c>
      <c r="E8" s="15" t="s">
        <v>25</v>
      </c>
      <c r="F8" s="16">
        <v>241</v>
      </c>
      <c r="G8" s="22">
        <f>IF($C$2&gt;40,$C$2-40-G9-G10-G11-G12,0)</f>
        <v>0</v>
      </c>
      <c r="H8" s="22">
        <f t="shared" si="1"/>
        <v>0</v>
      </c>
    </row>
    <row r="9" spans="1:8" ht="13.5">
      <c r="A9" s="15" t="s">
        <v>26</v>
      </c>
      <c r="B9" s="16">
        <v>285</v>
      </c>
      <c r="C9" s="22">
        <f>IF($C$2&gt;60,$C$2-60-C10-C11-C12,0)</f>
        <v>0</v>
      </c>
      <c r="D9" s="22">
        <f t="shared" si="0"/>
        <v>0</v>
      </c>
      <c r="E9" s="15" t="s">
        <v>26</v>
      </c>
      <c r="F9" s="16">
        <v>285</v>
      </c>
      <c r="G9" s="22">
        <f>IF($C$2&gt;60,$C$2-60-G10-G11-G12,0)</f>
        <v>0</v>
      </c>
      <c r="H9" s="22">
        <f t="shared" si="1"/>
        <v>0</v>
      </c>
    </row>
    <row r="10" spans="1:8" ht="13.5">
      <c r="A10" s="15" t="s">
        <v>27</v>
      </c>
      <c r="B10" s="16">
        <v>300</v>
      </c>
      <c r="C10" s="22">
        <f>IF($C$2&gt;100,$C$2-100-C11-C12,0)</f>
        <v>0</v>
      </c>
      <c r="D10" s="22">
        <f t="shared" si="0"/>
        <v>0</v>
      </c>
      <c r="E10" s="15" t="s">
        <v>27</v>
      </c>
      <c r="F10" s="16">
        <v>318</v>
      </c>
      <c r="G10" s="22">
        <f>IF($C$2&gt;100,$C$2-100-G11-G12,0)</f>
        <v>0</v>
      </c>
      <c r="H10" s="22">
        <f t="shared" si="1"/>
        <v>0</v>
      </c>
    </row>
    <row r="11" spans="1:8" ht="13.5">
      <c r="A11" s="15" t="s">
        <v>28</v>
      </c>
      <c r="B11" s="16">
        <v>306</v>
      </c>
      <c r="C11" s="22">
        <f>IF($C$2&gt;=200,$C$2-200-C12,0)</f>
        <v>0</v>
      </c>
      <c r="D11" s="22">
        <f t="shared" si="0"/>
        <v>0</v>
      </c>
      <c r="E11" s="15" t="s">
        <v>28</v>
      </c>
      <c r="F11" s="16">
        <v>340</v>
      </c>
      <c r="G11" s="22">
        <f>IF($C$2&gt;=200,$C$2-200-G12,0)</f>
        <v>0</v>
      </c>
      <c r="H11" s="22">
        <f t="shared" si="1"/>
        <v>0</v>
      </c>
    </row>
    <row r="12" spans="1:8" ht="13.5">
      <c r="A12" s="15" t="s">
        <v>29</v>
      </c>
      <c r="B12" s="16">
        <v>312</v>
      </c>
      <c r="C12" s="22">
        <f>IF($C$2&gt;1000,$C$2-1000,0)</f>
        <v>0</v>
      </c>
      <c r="D12" s="22">
        <f t="shared" si="0"/>
        <v>0</v>
      </c>
      <c r="E12" s="15" t="s">
        <v>29</v>
      </c>
      <c r="F12" s="16">
        <v>361</v>
      </c>
      <c r="G12" s="22">
        <f>IF($C$2&gt;1000,$C$2-1000,0)</f>
        <v>0</v>
      </c>
      <c r="H12" s="22">
        <f t="shared" si="1"/>
        <v>0</v>
      </c>
    </row>
    <row r="13" spans="1:8" ht="13.5">
      <c r="A13" s="15"/>
      <c r="B13" s="22"/>
      <c r="C13" s="22"/>
      <c r="D13" s="22">
        <f>IF(C13="","",C13*B13)</f>
      </c>
      <c r="E13" s="15"/>
      <c r="F13" s="22"/>
      <c r="G13" s="22"/>
      <c r="H13" s="22">
        <f>IF(G13="","",G13*F13)</f>
      </c>
    </row>
    <row r="14" spans="1:8" ht="13.5">
      <c r="A14" s="15" t="s">
        <v>4</v>
      </c>
      <c r="B14" s="22"/>
      <c r="C14" s="22"/>
      <c r="D14" s="22">
        <v>146800</v>
      </c>
      <c r="E14" s="15" t="s">
        <v>4</v>
      </c>
      <c r="F14" s="22"/>
      <c r="G14" s="22"/>
      <c r="H14" s="22">
        <v>2360</v>
      </c>
    </row>
    <row r="15" spans="1:8" ht="13.5">
      <c r="A15" s="15"/>
      <c r="B15" s="22"/>
      <c r="C15" s="22"/>
      <c r="D15" s="22"/>
      <c r="E15" s="15"/>
      <c r="F15" s="22"/>
      <c r="G15" s="22"/>
      <c r="H15" s="22"/>
    </row>
    <row r="16" spans="1:8" ht="13.5">
      <c r="A16" s="17" t="s">
        <v>7</v>
      </c>
      <c r="B16" s="22"/>
      <c r="C16" s="22">
        <f>SUM(C6:C12)</f>
        <v>0</v>
      </c>
      <c r="D16" s="22">
        <f>SUM(D6:D14)</f>
        <v>146800</v>
      </c>
      <c r="E16" s="18"/>
      <c r="F16" s="17"/>
      <c r="G16" s="18"/>
      <c r="H16" s="23">
        <f>SUM(H6:H14)</f>
        <v>2360</v>
      </c>
    </row>
    <row r="17" spans="1:8" ht="13.5">
      <c r="A17" s="17" t="s">
        <v>8</v>
      </c>
      <c r="B17" s="22"/>
      <c r="C17" s="22"/>
      <c r="D17" s="24">
        <f>ROUNDDOWN(D16*0.1,0)</f>
        <v>14680</v>
      </c>
      <c r="E17" s="18"/>
      <c r="F17" s="17"/>
      <c r="G17" s="18"/>
      <c r="H17" s="23">
        <f>ROUNDDOWN(H16*0.1,0)</f>
        <v>236</v>
      </c>
    </row>
    <row r="18" spans="1:8" ht="13.5">
      <c r="A18" s="17" t="s">
        <v>9</v>
      </c>
      <c r="B18" s="22"/>
      <c r="C18" s="22"/>
      <c r="D18" s="22">
        <f>SUM(D16:D17)</f>
        <v>161480</v>
      </c>
      <c r="E18" s="18"/>
      <c r="F18" s="17"/>
      <c r="G18" s="18"/>
      <c r="H18" s="23">
        <f>SUM(H16:H17)</f>
        <v>2596</v>
      </c>
    </row>
    <row r="21" ht="12.75" customHeight="1"/>
    <row r="22" ht="12.75" customHeight="1"/>
    <row r="23" ht="12.75" customHeight="1"/>
    <row r="24" ht="12.75" customHeight="1"/>
  </sheetData>
  <sheetProtection/>
  <mergeCells count="5">
    <mergeCell ref="E3:F3"/>
    <mergeCell ref="E1:F1"/>
    <mergeCell ref="G1:H1"/>
    <mergeCell ref="E2:F2"/>
    <mergeCell ref="G2:H2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2"/>
  <sheetViews>
    <sheetView showZeros="0" zoomScalePageLayoutView="0" workbookViewId="0" topLeftCell="A4">
      <selection activeCell="J5" sqref="J5"/>
    </sheetView>
  </sheetViews>
  <sheetFormatPr defaultColWidth="9.00390625" defaultRowHeight="13.5"/>
  <cols>
    <col min="1" max="1" width="9.00390625" style="1" customWidth="1"/>
    <col min="2" max="3" width="14.00390625" style="3" customWidth="1"/>
    <col min="4" max="4" width="23.625" style="0" customWidth="1"/>
  </cols>
  <sheetData>
    <row r="1" spans="3:8" ht="45" customHeight="1" thickBot="1">
      <c r="C1" s="8" t="s">
        <v>3</v>
      </c>
      <c r="D1" s="7" t="s">
        <v>5</v>
      </c>
      <c r="E1" s="51" t="s">
        <v>17</v>
      </c>
      <c r="F1" s="51"/>
      <c r="G1" s="51" t="s">
        <v>9</v>
      </c>
      <c r="H1" s="51"/>
    </row>
    <row r="2" spans="2:8" ht="60.75" customHeight="1" thickBot="1">
      <c r="B2" s="4" t="s">
        <v>13</v>
      </c>
      <c r="C2" s="21">
        <f>Sheet1!C13</f>
        <v>0</v>
      </c>
      <c r="D2" s="4">
        <f>D18</f>
        <v>430100</v>
      </c>
      <c r="E2" s="49">
        <f>H18</f>
        <v>2596</v>
      </c>
      <c r="F2" s="50"/>
      <c r="G2" s="49">
        <f>SUM(D2:F2)</f>
        <v>432696</v>
      </c>
      <c r="H2" s="50"/>
    </row>
    <row r="3" spans="2:8" ht="60.75" customHeight="1">
      <c r="B3" s="10"/>
      <c r="C3" s="10" t="s">
        <v>18</v>
      </c>
      <c r="D3" s="10">
        <f>D17</f>
        <v>39100</v>
      </c>
      <c r="E3" s="48">
        <f>H17</f>
        <v>236</v>
      </c>
      <c r="F3" s="48"/>
      <c r="G3" s="12"/>
      <c r="H3" s="13"/>
    </row>
    <row r="4" spans="2:8" ht="35.25" customHeight="1">
      <c r="B4" s="10"/>
      <c r="C4" s="11"/>
      <c r="D4" s="10"/>
      <c r="E4" s="12"/>
      <c r="F4" s="13"/>
      <c r="G4" s="12"/>
      <c r="H4" s="13"/>
    </row>
    <row r="5" spans="2:8" ht="45" customHeight="1">
      <c r="B5" s="8" t="s">
        <v>15</v>
      </c>
      <c r="C5" s="8" t="s">
        <v>3</v>
      </c>
      <c r="D5" s="7" t="s">
        <v>5</v>
      </c>
      <c r="F5" s="6" t="s">
        <v>15</v>
      </c>
      <c r="G5" s="6"/>
      <c r="H5" s="7" t="s">
        <v>5</v>
      </c>
    </row>
    <row r="6" spans="1:8" ht="13.5">
      <c r="A6" s="15" t="s">
        <v>23</v>
      </c>
      <c r="B6" s="16">
        <v>175</v>
      </c>
      <c r="C6" s="22">
        <f>IF($C$2&gt;20,$C$2-C7-C8-C9-C10-C11-C12,C2)</f>
        <v>0</v>
      </c>
      <c r="D6" s="22">
        <f aca="true" t="shared" si="0" ref="D6:D12">B6*C6</f>
        <v>0</v>
      </c>
      <c r="E6" s="15" t="s">
        <v>23</v>
      </c>
      <c r="F6" s="16">
        <v>17</v>
      </c>
      <c r="G6" s="22">
        <f>IF($C$2&gt;20,$C$2-G7-G8-G9-G10-G11-G12,C2)</f>
        <v>0</v>
      </c>
      <c r="H6" s="22">
        <f aca="true" t="shared" si="1" ref="H6:H12">F6*G6</f>
        <v>0</v>
      </c>
    </row>
    <row r="7" spans="1:8" ht="13.5">
      <c r="A7" s="15" t="s">
        <v>24</v>
      </c>
      <c r="B7" s="16">
        <v>241</v>
      </c>
      <c r="C7" s="22">
        <f>IF($C$2&gt;20,$C$2-20-C8-C9-C10-C11-C12,0)</f>
        <v>0</v>
      </c>
      <c r="D7" s="22">
        <f t="shared" si="0"/>
        <v>0</v>
      </c>
      <c r="E7" s="15" t="s">
        <v>24</v>
      </c>
      <c r="F7" s="16">
        <v>219</v>
      </c>
      <c r="G7" s="22">
        <f>IF($C$2&gt;20,$C$2-20-G8-G9-G10-G11-G12,0)</f>
        <v>0</v>
      </c>
      <c r="H7" s="22">
        <f t="shared" si="1"/>
        <v>0</v>
      </c>
    </row>
    <row r="8" spans="1:8" ht="13.5">
      <c r="A8" s="15" t="s">
        <v>25</v>
      </c>
      <c r="B8" s="16">
        <v>274</v>
      </c>
      <c r="C8" s="22">
        <f>IF($C$2&gt;40,$C$2-40-C9-C10-C11-C12,0)</f>
        <v>0</v>
      </c>
      <c r="D8" s="22">
        <f t="shared" si="0"/>
        <v>0</v>
      </c>
      <c r="E8" s="15" t="s">
        <v>25</v>
      </c>
      <c r="F8" s="16">
        <v>241</v>
      </c>
      <c r="G8" s="22">
        <f>IF($C$2&gt;40,$C$2-40-G9-G10-G11-G12,0)</f>
        <v>0</v>
      </c>
      <c r="H8" s="22">
        <f t="shared" si="1"/>
        <v>0</v>
      </c>
    </row>
    <row r="9" spans="1:8" ht="13.5">
      <c r="A9" s="15" t="s">
        <v>26</v>
      </c>
      <c r="B9" s="16">
        <v>285</v>
      </c>
      <c r="C9" s="22">
        <f>IF($C$2&gt;60,$C$2-60-C10-C11-C12,0)</f>
        <v>0</v>
      </c>
      <c r="D9" s="22">
        <f t="shared" si="0"/>
        <v>0</v>
      </c>
      <c r="E9" s="15" t="s">
        <v>26</v>
      </c>
      <c r="F9" s="16">
        <v>285</v>
      </c>
      <c r="G9" s="22">
        <f>IF($C$2&gt;60,$C$2-60-G10-G11-G12,0)</f>
        <v>0</v>
      </c>
      <c r="H9" s="22">
        <f t="shared" si="1"/>
        <v>0</v>
      </c>
    </row>
    <row r="10" spans="1:8" ht="13.5">
      <c r="A10" s="15" t="s">
        <v>27</v>
      </c>
      <c r="B10" s="16">
        <v>300</v>
      </c>
      <c r="C10" s="22">
        <f>IF($C$2&gt;100,$C$2-100-C11-C12,0)</f>
        <v>0</v>
      </c>
      <c r="D10" s="22">
        <f t="shared" si="0"/>
        <v>0</v>
      </c>
      <c r="E10" s="15" t="s">
        <v>27</v>
      </c>
      <c r="F10" s="16">
        <v>318</v>
      </c>
      <c r="G10" s="22">
        <f>IF($C$2&gt;100,$C$2-100-G11-G12,0)</f>
        <v>0</v>
      </c>
      <c r="H10" s="22">
        <f t="shared" si="1"/>
        <v>0</v>
      </c>
    </row>
    <row r="11" spans="1:8" ht="13.5">
      <c r="A11" s="15" t="s">
        <v>28</v>
      </c>
      <c r="B11" s="16">
        <v>306</v>
      </c>
      <c r="C11" s="22">
        <f>IF($C$2&gt;=200,$C$2-200-C12,0)</f>
        <v>0</v>
      </c>
      <c r="D11" s="22">
        <f t="shared" si="0"/>
        <v>0</v>
      </c>
      <c r="E11" s="15" t="s">
        <v>28</v>
      </c>
      <c r="F11" s="16">
        <v>340</v>
      </c>
      <c r="G11" s="22">
        <f>IF($C$2&gt;=200,$C$2-200-G12,0)</f>
        <v>0</v>
      </c>
      <c r="H11" s="22">
        <f t="shared" si="1"/>
        <v>0</v>
      </c>
    </row>
    <row r="12" spans="1:8" ht="13.5">
      <c r="A12" s="15" t="s">
        <v>29</v>
      </c>
      <c r="B12" s="16">
        <v>312</v>
      </c>
      <c r="C12" s="22">
        <f>IF($C$2&gt;1000,$C$2-1000,0)</f>
        <v>0</v>
      </c>
      <c r="D12" s="22">
        <f t="shared" si="0"/>
        <v>0</v>
      </c>
      <c r="E12" s="15" t="s">
        <v>29</v>
      </c>
      <c r="F12" s="16">
        <v>361</v>
      </c>
      <c r="G12" s="22">
        <f>IF($C$2&gt;1000,$C$2-1000,0)</f>
        <v>0</v>
      </c>
      <c r="H12" s="22">
        <f t="shared" si="1"/>
        <v>0</v>
      </c>
    </row>
    <row r="13" spans="1:8" ht="13.5">
      <c r="A13" s="15"/>
      <c r="B13" s="22"/>
      <c r="C13" s="22"/>
      <c r="D13" s="22">
        <f>IF(C13="","",C13*B13)</f>
      </c>
      <c r="E13" s="15"/>
      <c r="F13" s="22"/>
      <c r="G13" s="22"/>
      <c r="H13" s="22">
        <f>IF(G13="","",G13*F13)</f>
      </c>
    </row>
    <row r="14" spans="1:8" ht="13.5">
      <c r="A14" s="15" t="s">
        <v>4</v>
      </c>
      <c r="B14" s="22"/>
      <c r="C14" s="22"/>
      <c r="D14" s="22">
        <v>391000</v>
      </c>
      <c r="E14" s="15" t="s">
        <v>4</v>
      </c>
      <c r="F14" s="22"/>
      <c r="G14" s="22"/>
      <c r="H14" s="22">
        <v>2360</v>
      </c>
    </row>
    <row r="15" spans="1:8" ht="13.5">
      <c r="A15" s="15"/>
      <c r="B15" s="22"/>
      <c r="C15" s="22"/>
      <c r="D15" s="22"/>
      <c r="E15" s="15"/>
      <c r="F15" s="22"/>
      <c r="G15" s="22"/>
      <c r="H15" s="22"/>
    </row>
    <row r="16" spans="1:8" ht="13.5">
      <c r="A16" s="17" t="s">
        <v>7</v>
      </c>
      <c r="B16" s="22"/>
      <c r="C16" s="22">
        <f>SUM(C6:C12)</f>
        <v>0</v>
      </c>
      <c r="D16" s="22">
        <f>SUM(D6:D14)</f>
        <v>391000</v>
      </c>
      <c r="E16" s="18"/>
      <c r="F16" s="17"/>
      <c r="G16" s="18"/>
      <c r="H16" s="23">
        <f>SUM(H6:H14)</f>
        <v>2360</v>
      </c>
    </row>
    <row r="17" spans="1:8" ht="13.5">
      <c r="A17" s="17" t="s">
        <v>8</v>
      </c>
      <c r="B17" s="22"/>
      <c r="C17" s="22"/>
      <c r="D17" s="24">
        <f>ROUNDDOWN(D16*0.1,0)</f>
        <v>39100</v>
      </c>
      <c r="E17" s="18"/>
      <c r="F17" s="17"/>
      <c r="G17" s="18"/>
      <c r="H17" s="23">
        <f>ROUNDDOWN(H16*0.1,0)</f>
        <v>236</v>
      </c>
    </row>
    <row r="18" spans="1:8" ht="13.5">
      <c r="A18" s="17" t="s">
        <v>9</v>
      </c>
      <c r="B18" s="22"/>
      <c r="C18" s="22"/>
      <c r="D18" s="22">
        <f>SUM(D16:D17)</f>
        <v>430100</v>
      </c>
      <c r="E18" s="18"/>
      <c r="F18" s="17"/>
      <c r="G18" s="18"/>
      <c r="H18" s="23">
        <f>SUM(H16:H17)</f>
        <v>2596</v>
      </c>
    </row>
    <row r="21" ht="12.75" customHeight="1"/>
    <row r="22" ht="12.75" customHeight="1">
      <c r="B22" s="9"/>
    </row>
    <row r="23" ht="12.75" customHeight="1"/>
    <row r="24" ht="12.75" customHeight="1"/>
  </sheetData>
  <sheetProtection/>
  <mergeCells count="5">
    <mergeCell ref="E3:F3"/>
    <mergeCell ref="E1:F1"/>
    <mergeCell ref="G1:H1"/>
    <mergeCell ref="E2:F2"/>
    <mergeCell ref="G2:H2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ｶﾄﾞｲ ｸﾐｺ</dc:creator>
  <cp:keywords/>
  <dc:description/>
  <cp:lastModifiedBy>ﾌｼﾞﾓﾄ ﾐﾉﾙ</cp:lastModifiedBy>
  <cp:lastPrinted>2023-09-10T23:02:11Z</cp:lastPrinted>
  <dcterms:created xsi:type="dcterms:W3CDTF">1997-01-08T22:48:59Z</dcterms:created>
  <dcterms:modified xsi:type="dcterms:W3CDTF">2023-09-10T23:02:35Z</dcterms:modified>
  <cp:category/>
  <cp:version/>
  <cp:contentType/>
  <cp:contentStatus/>
</cp:coreProperties>
</file>