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R4更新用）\事業者向け\"/>
    </mc:Choice>
  </mc:AlternateContent>
  <bookViews>
    <workbookView xWindow="1470" yWindow="1260" windowWidth="11700" windowHeight="8550" tabRatio="779" activeTab="1"/>
  </bookViews>
  <sheets>
    <sheet name="【自動計算説明】" sheetId="31" r:id="rId1"/>
    <sheet name="実績記録票 【自動計算】" sheetId="25" r:id="rId2"/>
    <sheet name="エラーチェック" sheetId="28" r:id="rId3"/>
    <sheet name=" 【一時用 ・ 白紙 】" sheetId="34" r:id="rId4"/>
    <sheet name=" 【継続用 ・ 白紙】" sheetId="35" r:id="rId5"/>
    <sheet name=" 記入例 【一時】" sheetId="38" r:id="rId6"/>
    <sheet name=" 記入例【継続】" sheetId="40" r:id="rId7"/>
  </sheets>
  <definedNames>
    <definedName name="_xlnm.Print_Area" localSheetId="3">' 【一時用 ・ 白紙 】'!$A$1:$AI$50</definedName>
    <definedName name="_xlnm.Print_Area" localSheetId="4">' 【継続用 ・ 白紙】'!$A$1:$AI$50</definedName>
    <definedName name="_xlnm.Print_Area" localSheetId="5">' 記入例 【一時】'!$A$1:$AI$50</definedName>
    <definedName name="_xlnm.Print_Area" localSheetId="6">' 記入例【継続】'!$A$1:$AI$50</definedName>
    <definedName name="_xlnm.Print_Area" localSheetId="0">【自動計算説明】!$A$1:$AI$50</definedName>
    <definedName name="_xlnm.Print_Area" localSheetId="2">エラーチェック!$A$1:$C$17</definedName>
    <definedName name="_xlnm.Print_Area" localSheetId="1">'実績記録票 【自動計算】'!$A$1:$AI$50</definedName>
  </definedNames>
  <calcPr calcId="191029"/>
</workbook>
</file>

<file path=xl/calcChain.xml><?xml version="1.0" encoding="utf-8"?>
<calcChain xmlns="http://schemas.openxmlformats.org/spreadsheetml/2006/main">
  <c r="AO44" i="25" l="1"/>
  <c r="O43" i="25" s="1"/>
  <c r="J43" i="25" l="1"/>
  <c r="BH9" i="25"/>
  <c r="AI48" i="40" l="1"/>
  <c r="X48" i="40"/>
  <c r="A48" i="40"/>
  <c r="A47" i="40"/>
  <c r="BD39" i="40"/>
  <c r="BC39" i="40"/>
  <c r="BB39" i="40"/>
  <c r="AZ39" i="40"/>
  <c r="AY39" i="40"/>
  <c r="AX39" i="40" s="1"/>
  <c r="AR39" i="40" s="1"/>
  <c r="AW39" i="40"/>
  <c r="BD38" i="40"/>
  <c r="BC38" i="40"/>
  <c r="BB38" i="40"/>
  <c r="AZ38" i="40"/>
  <c r="AY38" i="40"/>
  <c r="AX38" i="40" s="1"/>
  <c r="AR38" i="40" s="1"/>
  <c r="AW38" i="40"/>
  <c r="BD37" i="40"/>
  <c r="BC37" i="40"/>
  <c r="BB37" i="40"/>
  <c r="AZ37" i="40"/>
  <c r="AY37" i="40"/>
  <c r="AX37" i="40" s="1"/>
  <c r="AR37" i="40" s="1"/>
  <c r="AW37" i="40"/>
  <c r="BD36" i="40"/>
  <c r="BC36" i="40"/>
  <c r="BB36" i="40"/>
  <c r="AZ36" i="40"/>
  <c r="AY36" i="40"/>
  <c r="AX36" i="40" s="1"/>
  <c r="AR36" i="40" s="1"/>
  <c r="AW36" i="40"/>
  <c r="BD35" i="40"/>
  <c r="BC35" i="40"/>
  <c r="BB35" i="40"/>
  <c r="AZ35" i="40"/>
  <c r="AY35" i="40"/>
  <c r="AX35" i="40" s="1"/>
  <c r="AR35" i="40" s="1"/>
  <c r="AW35" i="40"/>
  <c r="BD34" i="40"/>
  <c r="BC34" i="40"/>
  <c r="BB34" i="40"/>
  <c r="AZ34" i="40"/>
  <c r="AY34" i="40"/>
  <c r="AX34" i="40" s="1"/>
  <c r="AR34" i="40" s="1"/>
  <c r="AW34" i="40"/>
  <c r="BD33" i="40"/>
  <c r="BC33" i="40"/>
  <c r="BB33" i="40"/>
  <c r="AZ33" i="40"/>
  <c r="AY33" i="40"/>
  <c r="AX33" i="40" s="1"/>
  <c r="AR33" i="40" s="1"/>
  <c r="AW33" i="40"/>
  <c r="BD32" i="40"/>
  <c r="BC32" i="40"/>
  <c r="BB32" i="40"/>
  <c r="AZ32" i="40"/>
  <c r="AY32" i="40"/>
  <c r="AX32" i="40" s="1"/>
  <c r="AW32" i="40"/>
  <c r="AU32" i="40" s="1"/>
  <c r="AT32" i="40" s="1"/>
  <c r="AR32" i="40"/>
  <c r="BD31" i="40"/>
  <c r="BC31" i="40"/>
  <c r="BB31" i="40"/>
  <c r="AZ31" i="40"/>
  <c r="AY31" i="40"/>
  <c r="AW31" i="40"/>
  <c r="BD30" i="40"/>
  <c r="BC30" i="40"/>
  <c r="BB30" i="40"/>
  <c r="AZ30" i="40"/>
  <c r="AY30" i="40"/>
  <c r="AX30" i="40" s="1"/>
  <c r="AR30" i="40" s="1"/>
  <c r="AW30" i="40"/>
  <c r="AU30" i="40" s="1"/>
  <c r="AT30" i="40" s="1"/>
  <c r="BD29" i="40"/>
  <c r="BC29" i="40"/>
  <c r="BB29" i="40"/>
  <c r="BG29" i="40" s="1"/>
  <c r="AZ29" i="40"/>
  <c r="AY29" i="40"/>
  <c r="AW29" i="40"/>
  <c r="AU29" i="40" s="1"/>
  <c r="AT29" i="40" s="1"/>
  <c r="BD28" i="40"/>
  <c r="BC28" i="40"/>
  <c r="BB28" i="40"/>
  <c r="BG28" i="40" s="1"/>
  <c r="AZ28" i="40"/>
  <c r="AY28" i="40"/>
  <c r="AX28" i="40" s="1"/>
  <c r="AR28" i="40" s="1"/>
  <c r="AW28" i="40"/>
  <c r="AV28" i="40" s="1"/>
  <c r="AS28" i="40" s="1"/>
  <c r="BD27" i="40"/>
  <c r="BC27" i="40"/>
  <c r="BB27" i="40"/>
  <c r="BG27" i="40" s="1"/>
  <c r="AZ27" i="40"/>
  <c r="AY27" i="40"/>
  <c r="AX27" i="40" s="1"/>
  <c r="AR27" i="40" s="1"/>
  <c r="AW27" i="40"/>
  <c r="AV27" i="40"/>
  <c r="AU27" i="40"/>
  <c r="AT27" i="40" s="1"/>
  <c r="AS27" i="40"/>
  <c r="BD26" i="40"/>
  <c r="BC26" i="40"/>
  <c r="BB26" i="40"/>
  <c r="BG26" i="40" s="1"/>
  <c r="AZ26" i="40"/>
  <c r="AY26" i="40"/>
  <c r="AX26" i="40" s="1"/>
  <c r="AR26" i="40" s="1"/>
  <c r="AW26" i="40"/>
  <c r="AV26" i="40"/>
  <c r="AS26" i="40" s="1"/>
  <c r="AU26" i="40"/>
  <c r="AT26" i="40" s="1"/>
  <c r="BD25" i="40"/>
  <c r="BC25" i="40"/>
  <c r="BB25" i="40"/>
  <c r="BG25" i="40" s="1"/>
  <c r="AZ25" i="40"/>
  <c r="AY25" i="40"/>
  <c r="AX25" i="40" s="1"/>
  <c r="AR25" i="40" s="1"/>
  <c r="AW25" i="40"/>
  <c r="AU25" i="40" s="1"/>
  <c r="AT25" i="40" s="1"/>
  <c r="AV25" i="40"/>
  <c r="AS25" i="40" s="1"/>
  <c r="BD24" i="40"/>
  <c r="BC24" i="40"/>
  <c r="BB24" i="40"/>
  <c r="BG24" i="40" s="1"/>
  <c r="AZ24" i="40"/>
  <c r="AY24" i="40"/>
  <c r="AX24" i="40" s="1"/>
  <c r="AR24" i="40" s="1"/>
  <c r="AW24" i="40"/>
  <c r="AV24" i="40" s="1"/>
  <c r="BD23" i="40"/>
  <c r="BC23" i="40"/>
  <c r="BB23" i="40"/>
  <c r="BG23" i="40" s="1"/>
  <c r="AZ23" i="40"/>
  <c r="AY23" i="40"/>
  <c r="AX23" i="40" s="1"/>
  <c r="AR23" i="40" s="1"/>
  <c r="AW23" i="40"/>
  <c r="AU23" i="40" s="1"/>
  <c r="AT23" i="40" s="1"/>
  <c r="AS23" i="40" s="1"/>
  <c r="AV23" i="40"/>
  <c r="BD22" i="40"/>
  <c r="BC22" i="40"/>
  <c r="BB22" i="40"/>
  <c r="BG22" i="40" s="1"/>
  <c r="AZ22" i="40"/>
  <c r="AY22" i="40"/>
  <c r="AX22" i="40" s="1"/>
  <c r="AR22" i="40" s="1"/>
  <c r="AW22" i="40"/>
  <c r="AV22" i="40"/>
  <c r="AS22" i="40" s="1"/>
  <c r="AU22" i="40"/>
  <c r="AT22" i="40" s="1"/>
  <c r="BD21" i="40"/>
  <c r="BC21" i="40"/>
  <c r="BB21" i="40"/>
  <c r="BG21" i="40" s="1"/>
  <c r="AZ21" i="40"/>
  <c r="AY21" i="40"/>
  <c r="AX21" i="40" s="1"/>
  <c r="AR21" i="40" s="1"/>
  <c r="AW21" i="40"/>
  <c r="AU21" i="40" s="1"/>
  <c r="AT21" i="40" s="1"/>
  <c r="AV21" i="40"/>
  <c r="AS21" i="40" s="1"/>
  <c r="BD20" i="40"/>
  <c r="BC20" i="40"/>
  <c r="BB20" i="40"/>
  <c r="BG20" i="40" s="1"/>
  <c r="AZ20" i="40"/>
  <c r="AY20" i="40"/>
  <c r="AX20" i="40" s="1"/>
  <c r="AR20" i="40" s="1"/>
  <c r="AW20" i="40"/>
  <c r="AV20" i="40" s="1"/>
  <c r="AS20" i="40" s="1"/>
  <c r="BD19" i="40"/>
  <c r="BC19" i="40"/>
  <c r="BB19" i="40"/>
  <c r="AM19" i="40" s="1"/>
  <c r="BF19" i="40" s="1"/>
  <c r="AZ19" i="40"/>
  <c r="AX19" i="40" s="1"/>
  <c r="AY19" i="40"/>
  <c r="AW19" i="40"/>
  <c r="AU19" i="40" s="1"/>
  <c r="AT19" i="40" s="1"/>
  <c r="AV19" i="40"/>
  <c r="AS19" i="40" s="1"/>
  <c r="AR19" i="40"/>
  <c r="BD18" i="40"/>
  <c r="BC18" i="40"/>
  <c r="BB18" i="40"/>
  <c r="AM18" i="40" s="1"/>
  <c r="BF18" i="40" s="1"/>
  <c r="AZ18" i="40"/>
  <c r="AY18" i="40"/>
  <c r="AW18" i="40"/>
  <c r="AU18" i="40" s="1"/>
  <c r="AT18" i="40" s="1"/>
  <c r="BD17" i="40"/>
  <c r="BC17" i="40"/>
  <c r="BB17" i="40"/>
  <c r="AM17" i="40" s="1"/>
  <c r="BF17" i="40" s="1"/>
  <c r="AZ17" i="40"/>
  <c r="AX17" i="40" s="1"/>
  <c r="AY17" i="40"/>
  <c r="AW17" i="40"/>
  <c r="AU17" i="40" s="1"/>
  <c r="AT17" i="40" s="1"/>
  <c r="AR17" i="40"/>
  <c r="BD16" i="40"/>
  <c r="BC16" i="40"/>
  <c r="BB16" i="40"/>
  <c r="AM16" i="40" s="1"/>
  <c r="BF16" i="40" s="1"/>
  <c r="AZ16" i="40"/>
  <c r="AX16" i="40" s="1"/>
  <c r="AR16" i="40" s="1"/>
  <c r="AY16" i="40"/>
  <c r="AW16" i="40"/>
  <c r="AU16" i="40" s="1"/>
  <c r="AT16" i="40" s="1"/>
  <c r="BD15" i="40"/>
  <c r="BC15" i="40"/>
  <c r="BB15" i="40"/>
  <c r="AM15" i="40" s="1"/>
  <c r="BF15" i="40" s="1"/>
  <c r="AZ15" i="40"/>
  <c r="AX15" i="40" s="1"/>
  <c r="AY15" i="40"/>
  <c r="AW15" i="40"/>
  <c r="AU15" i="40" s="1"/>
  <c r="AT15" i="40" s="1"/>
  <c r="AV15" i="40"/>
  <c r="AS15" i="40" s="1"/>
  <c r="AR15" i="40"/>
  <c r="BD14" i="40"/>
  <c r="BC14" i="40"/>
  <c r="BB14" i="40"/>
  <c r="AM14" i="40" s="1"/>
  <c r="BF14" i="40" s="1"/>
  <c r="AZ14" i="40"/>
  <c r="AX14" i="40" s="1"/>
  <c r="AR14" i="40" s="1"/>
  <c r="AY14" i="40"/>
  <c r="AW14" i="40"/>
  <c r="AU14" i="40" s="1"/>
  <c r="AT14" i="40" s="1"/>
  <c r="BD13" i="40"/>
  <c r="BC13" i="40"/>
  <c r="BB13" i="40"/>
  <c r="AM13" i="40" s="1"/>
  <c r="BF13" i="40" s="1"/>
  <c r="AZ13" i="40"/>
  <c r="AX13" i="40" s="1"/>
  <c r="AR13" i="40" s="1"/>
  <c r="AY13" i="40"/>
  <c r="AW13" i="40"/>
  <c r="AU13" i="40" s="1"/>
  <c r="AT13" i="40" s="1"/>
  <c r="BD12" i="40"/>
  <c r="BC12" i="40"/>
  <c r="BB12" i="40"/>
  <c r="AM12" i="40" s="1"/>
  <c r="BF12" i="40" s="1"/>
  <c r="AZ12" i="40"/>
  <c r="AX12" i="40" s="1"/>
  <c r="AR12" i="40" s="1"/>
  <c r="AY12" i="40"/>
  <c r="AW12" i="40"/>
  <c r="AU12" i="40" s="1"/>
  <c r="AT12" i="40" s="1"/>
  <c r="BD11" i="40"/>
  <c r="BC11" i="40"/>
  <c r="BB11" i="40"/>
  <c r="AM11" i="40" s="1"/>
  <c r="BF11" i="40" s="1"/>
  <c r="AZ11" i="40"/>
  <c r="AY11" i="40"/>
  <c r="AW11" i="40"/>
  <c r="AU11" i="40" s="1"/>
  <c r="AT11" i="40" s="1"/>
  <c r="BD10" i="40"/>
  <c r="BC10" i="40"/>
  <c r="BB10" i="40"/>
  <c r="AM10" i="40" s="1"/>
  <c r="BF10" i="40" s="1"/>
  <c r="AZ10" i="40"/>
  <c r="AY10" i="40"/>
  <c r="AW10" i="40"/>
  <c r="AU10" i="40" s="1"/>
  <c r="AT10" i="40" s="1"/>
  <c r="BD9" i="40"/>
  <c r="BC9" i="40"/>
  <c r="BB9" i="40"/>
  <c r="AM9" i="40" s="1"/>
  <c r="AZ9" i="40"/>
  <c r="AY9" i="40"/>
  <c r="AW9" i="40"/>
  <c r="AU9" i="40" s="1"/>
  <c r="AV9" i="40"/>
  <c r="BC40" i="40" l="1"/>
  <c r="AV30" i="40"/>
  <c r="AS30" i="40" s="1"/>
  <c r="AX18" i="40"/>
  <c r="AR18" i="40" s="1"/>
  <c r="AV10" i="40"/>
  <c r="AS10" i="40" s="1"/>
  <c r="AV13" i="40"/>
  <c r="AS13" i="40" s="1"/>
  <c r="AV14" i="40"/>
  <c r="AS14" i="40" s="1"/>
  <c r="AV12" i="40"/>
  <c r="AS12" i="40" s="1"/>
  <c r="AV18" i="40"/>
  <c r="AS18" i="40" s="1"/>
  <c r="AU20" i="40"/>
  <c r="AT20" i="40" s="1"/>
  <c r="AU24" i="40"/>
  <c r="AT24" i="40" s="1"/>
  <c r="AS24" i="40" s="1"/>
  <c r="AU28" i="40"/>
  <c r="AT28" i="40" s="1"/>
  <c r="AV11" i="40"/>
  <c r="AS11" i="40" s="1"/>
  <c r="AV16" i="40"/>
  <c r="AS16" i="40" s="1"/>
  <c r="AV17" i="40"/>
  <c r="AS17" i="40" s="1"/>
  <c r="AV32" i="40"/>
  <c r="AS32" i="40" s="1"/>
  <c r="AQ13" i="40"/>
  <c r="AN13" i="40" s="1"/>
  <c r="AP13" i="40"/>
  <c r="AO13" i="40" s="1"/>
  <c r="BE13" i="40" s="1"/>
  <c r="AQ18" i="40"/>
  <c r="AN18" i="40" s="1"/>
  <c r="AP18" i="40"/>
  <c r="AO18" i="40" s="1"/>
  <c r="BE18" i="40" s="1"/>
  <c r="AQ12" i="40"/>
  <c r="AN12" i="40" s="1"/>
  <c r="AP12" i="40"/>
  <c r="AO12" i="40" s="1"/>
  <c r="BE12" i="40" s="1"/>
  <c r="AQ16" i="40"/>
  <c r="AN16" i="40" s="1"/>
  <c r="AP16" i="40"/>
  <c r="AO16" i="40" s="1"/>
  <c r="BE16" i="40" s="1"/>
  <c r="AQ14" i="40"/>
  <c r="AN14" i="40" s="1"/>
  <c r="AP14" i="40"/>
  <c r="AO14" i="40" s="1"/>
  <c r="BE14" i="40" s="1"/>
  <c r="AP24" i="40"/>
  <c r="AO24" i="40" s="1"/>
  <c r="BE24" i="40" s="1"/>
  <c r="AQ24" i="40"/>
  <c r="AP26" i="40"/>
  <c r="AO26" i="40" s="1"/>
  <c r="BE26" i="40" s="1"/>
  <c r="AQ26" i="40"/>
  <c r="AN26" i="40" s="1"/>
  <c r="AP28" i="40"/>
  <c r="AO28" i="40" s="1"/>
  <c r="BE28" i="40" s="1"/>
  <c r="AQ28" i="40"/>
  <c r="AN28" i="40" s="1"/>
  <c r="AV35" i="40"/>
  <c r="AS35" i="40" s="1"/>
  <c r="AU35" i="40"/>
  <c r="AT35" i="40" s="1"/>
  <c r="AX9" i="40"/>
  <c r="AX11" i="40"/>
  <c r="AR11" i="40" s="1"/>
  <c r="AP22" i="40"/>
  <c r="AO22" i="40" s="1"/>
  <c r="BE22" i="40" s="1"/>
  <c r="AQ22" i="40"/>
  <c r="AN22" i="40" s="1"/>
  <c r="AQ15" i="40"/>
  <c r="AN15" i="40" s="1"/>
  <c r="AP15" i="40"/>
  <c r="AO15" i="40" s="1"/>
  <c r="BE15" i="40" s="1"/>
  <c r="AQ17" i="40"/>
  <c r="AN17" i="40" s="1"/>
  <c r="AP17" i="40"/>
  <c r="AO17" i="40" s="1"/>
  <c r="BE17" i="40" s="1"/>
  <c r="AQ19" i="40"/>
  <c r="AN19" i="40" s="1"/>
  <c r="AP19" i="40"/>
  <c r="AO19" i="40" s="1"/>
  <c r="BE19" i="40" s="1"/>
  <c r="AP21" i="40"/>
  <c r="AO21" i="40" s="1"/>
  <c r="BE21" i="40" s="1"/>
  <c r="AQ21" i="40"/>
  <c r="AN21" i="40" s="1"/>
  <c r="AP23" i="40"/>
  <c r="AO23" i="40" s="1"/>
  <c r="BE23" i="40" s="1"/>
  <c r="AQ23" i="40"/>
  <c r="AP25" i="40"/>
  <c r="AO25" i="40" s="1"/>
  <c r="BE25" i="40" s="1"/>
  <c r="AQ25" i="40"/>
  <c r="AN25" i="40" s="1"/>
  <c r="AP27" i="40"/>
  <c r="AO27" i="40" s="1"/>
  <c r="BE27" i="40" s="1"/>
  <c r="AQ27" i="40"/>
  <c r="AN27" i="40" s="1"/>
  <c r="AP30" i="40"/>
  <c r="AO30" i="40" s="1"/>
  <c r="BE30" i="40" s="1"/>
  <c r="AQ30" i="40"/>
  <c r="AN30" i="40" s="1"/>
  <c r="BG36" i="40"/>
  <c r="AM36" i="40"/>
  <c r="BF36" i="40" s="1"/>
  <c r="AT9" i="40"/>
  <c r="AP20" i="40"/>
  <c r="AO20" i="40" s="1"/>
  <c r="BE20" i="40" s="1"/>
  <c r="AQ20" i="40"/>
  <c r="AN20" i="40" s="1"/>
  <c r="AZ40" i="40"/>
  <c r="AS9" i="40"/>
  <c r="BF9" i="40"/>
  <c r="AX10" i="40"/>
  <c r="AR10" i="40" s="1"/>
  <c r="AU31" i="40"/>
  <c r="AT31" i="40" s="1"/>
  <c r="AV31" i="40"/>
  <c r="BG32" i="40"/>
  <c r="AM32" i="40"/>
  <c r="BF32" i="40" s="1"/>
  <c r="AP34" i="40"/>
  <c r="AO34" i="40" s="1"/>
  <c r="AQ34" i="40"/>
  <c r="AN34" i="40" s="1"/>
  <c r="AV29" i="40"/>
  <c r="AS29" i="40" s="1"/>
  <c r="AX31" i="40"/>
  <c r="AR31" i="40" s="1"/>
  <c r="BG33" i="40"/>
  <c r="AM33" i="40"/>
  <c r="BF33" i="40" s="1"/>
  <c r="AP35" i="40"/>
  <c r="AO35" i="40" s="1"/>
  <c r="BE35" i="40" s="1"/>
  <c r="AQ35" i="40"/>
  <c r="AN35" i="40" s="1"/>
  <c r="AV36" i="40"/>
  <c r="AS36" i="40" s="1"/>
  <c r="AU36" i="40"/>
  <c r="AT36" i="40" s="1"/>
  <c r="BG37" i="40"/>
  <c r="AM37" i="40"/>
  <c r="BF37" i="40" s="1"/>
  <c r="AP39" i="40"/>
  <c r="AO39" i="40" s="1"/>
  <c r="AQ39" i="40"/>
  <c r="AW40" i="40"/>
  <c r="AV39" i="40"/>
  <c r="AU39" i="40"/>
  <c r="AT39" i="40" s="1"/>
  <c r="BG9" i="40"/>
  <c r="BG10" i="40"/>
  <c r="BG11" i="40"/>
  <c r="BG12" i="40"/>
  <c r="BG13" i="40"/>
  <c r="BG14" i="40"/>
  <c r="BG15" i="40"/>
  <c r="BG16" i="40"/>
  <c r="BG17" i="40"/>
  <c r="BG18" i="40"/>
  <c r="BG19" i="40"/>
  <c r="BG30" i="40"/>
  <c r="AM30" i="40"/>
  <c r="BF30" i="40" s="1"/>
  <c r="AP32" i="40"/>
  <c r="AO32" i="40" s="1"/>
  <c r="BE32" i="40" s="1"/>
  <c r="AQ32" i="40"/>
  <c r="AV33" i="40"/>
  <c r="AS33" i="40" s="1"/>
  <c r="AU33" i="40"/>
  <c r="AT33" i="40" s="1"/>
  <c r="BG34" i="40"/>
  <c r="AM34" i="40"/>
  <c r="BF34" i="40" s="1"/>
  <c r="AP36" i="40"/>
  <c r="AO36" i="40" s="1"/>
  <c r="AQ36" i="40"/>
  <c r="AN36" i="40" s="1"/>
  <c r="AV37" i="40"/>
  <c r="AS37" i="40" s="1"/>
  <c r="AU37" i="40"/>
  <c r="AT37" i="40" s="1"/>
  <c r="BG38" i="40"/>
  <c r="AM38" i="40"/>
  <c r="BF38" i="40" s="1"/>
  <c r="BB40" i="40"/>
  <c r="AP38" i="40"/>
  <c r="AO38" i="40" s="1"/>
  <c r="AQ38" i="40"/>
  <c r="AN38" i="40" s="1"/>
  <c r="AY40" i="40"/>
  <c r="BD40" i="40"/>
  <c r="AM20" i="40"/>
  <c r="BF20" i="40" s="1"/>
  <c r="AM21" i="40"/>
  <c r="BF21" i="40" s="1"/>
  <c r="AM22" i="40"/>
  <c r="BF22" i="40" s="1"/>
  <c r="AM23" i="40"/>
  <c r="BF23" i="40" s="1"/>
  <c r="AM24" i="40"/>
  <c r="BF24" i="40" s="1"/>
  <c r="AM25" i="40"/>
  <c r="BF25" i="40" s="1"/>
  <c r="AM26" i="40"/>
  <c r="BF26" i="40" s="1"/>
  <c r="AM27" i="40"/>
  <c r="BF27" i="40" s="1"/>
  <c r="AM28" i="40"/>
  <c r="BF28" i="40" s="1"/>
  <c r="AM29" i="40"/>
  <c r="BF29" i="40" s="1"/>
  <c r="AX29" i="40"/>
  <c r="AR29" i="40" s="1"/>
  <c r="BG31" i="40"/>
  <c r="AM31" i="40"/>
  <c r="BF31" i="40" s="1"/>
  <c r="AP33" i="40"/>
  <c r="AO33" i="40" s="1"/>
  <c r="AQ33" i="40"/>
  <c r="AN33" i="40" s="1"/>
  <c r="AV34" i="40"/>
  <c r="AS34" i="40" s="1"/>
  <c r="AU34" i="40"/>
  <c r="AT34" i="40" s="1"/>
  <c r="BG35" i="40"/>
  <c r="AM35" i="40"/>
  <c r="BF35" i="40" s="1"/>
  <c r="AP37" i="40"/>
  <c r="AO37" i="40" s="1"/>
  <c r="AQ37" i="40"/>
  <c r="AV38" i="40"/>
  <c r="AS38" i="40" s="1"/>
  <c r="AU38" i="40"/>
  <c r="AT38" i="40" s="1"/>
  <c r="BG39" i="40"/>
  <c r="AM39" i="40"/>
  <c r="BF39" i="40" s="1"/>
  <c r="AI48" i="38"/>
  <c r="A48" i="38"/>
  <c r="A47" i="38"/>
  <c r="BD39" i="38"/>
  <c r="BC39" i="38"/>
  <c r="BB39" i="38"/>
  <c r="BG39" i="38" s="1"/>
  <c r="AZ39" i="38"/>
  <c r="AY39" i="38"/>
  <c r="AX39" i="38" s="1"/>
  <c r="AR39" i="38" s="1"/>
  <c r="AP39" i="38" s="1"/>
  <c r="AO39" i="38" s="1"/>
  <c r="AW39" i="38"/>
  <c r="AV39" i="38" s="1"/>
  <c r="AS39" i="38" s="1"/>
  <c r="AM39" i="38"/>
  <c r="BF39" i="38" s="1"/>
  <c r="BD38" i="38"/>
  <c r="BC38" i="38"/>
  <c r="BB38" i="38"/>
  <c r="BG38" i="38" s="1"/>
  <c r="AZ38" i="38"/>
  <c r="AY38" i="38"/>
  <c r="AX38" i="38" s="1"/>
  <c r="AR38" i="38" s="1"/>
  <c r="AP38" i="38" s="1"/>
  <c r="AO38" i="38" s="1"/>
  <c r="AW38" i="38"/>
  <c r="AV38" i="38" s="1"/>
  <c r="AS38" i="38" s="1"/>
  <c r="AM38" i="38"/>
  <c r="BF38" i="38" s="1"/>
  <c r="BD37" i="38"/>
  <c r="BC37" i="38"/>
  <c r="BB37" i="38"/>
  <c r="BG37" i="38" s="1"/>
  <c r="AZ37" i="38"/>
  <c r="AY37" i="38"/>
  <c r="AW37" i="38"/>
  <c r="AV37" i="38" s="1"/>
  <c r="AS37" i="38" s="1"/>
  <c r="AM37" i="38"/>
  <c r="BF37" i="38" s="1"/>
  <c r="BD36" i="38"/>
  <c r="BC36" i="38"/>
  <c r="BB36" i="38"/>
  <c r="BG36" i="38" s="1"/>
  <c r="AZ36" i="38"/>
  <c r="AY36" i="38"/>
  <c r="AX36" i="38" s="1"/>
  <c r="AR36" i="38" s="1"/>
  <c r="AP36" i="38" s="1"/>
  <c r="AO36" i="38" s="1"/>
  <c r="AW36" i="38"/>
  <c r="AU36" i="38" s="1"/>
  <c r="AT36" i="38" s="1"/>
  <c r="AM36" i="38"/>
  <c r="BF36" i="38" s="1"/>
  <c r="BD35" i="38"/>
  <c r="BC35" i="38"/>
  <c r="BB35" i="38"/>
  <c r="BG35" i="38" s="1"/>
  <c r="AZ35" i="38"/>
  <c r="AY35" i="38"/>
  <c r="AX35" i="38" s="1"/>
  <c r="AR35" i="38" s="1"/>
  <c r="AP35" i="38" s="1"/>
  <c r="AO35" i="38" s="1"/>
  <c r="AW35" i="38"/>
  <c r="AV35" i="38" s="1"/>
  <c r="AS35" i="38" s="1"/>
  <c r="AM35" i="38"/>
  <c r="BF35" i="38" s="1"/>
  <c r="BD34" i="38"/>
  <c r="BC34" i="38"/>
  <c r="BB34" i="38"/>
  <c r="BG34" i="38" s="1"/>
  <c r="AZ34" i="38"/>
  <c r="AY34" i="38"/>
  <c r="AX34" i="38" s="1"/>
  <c r="AR34" i="38" s="1"/>
  <c r="AP34" i="38" s="1"/>
  <c r="AO34" i="38" s="1"/>
  <c r="AW34" i="38"/>
  <c r="AV34" i="38" s="1"/>
  <c r="AS34" i="38" s="1"/>
  <c r="AU34" i="38"/>
  <c r="AT34" i="38" s="1"/>
  <c r="AM34" i="38"/>
  <c r="BF34" i="38" s="1"/>
  <c r="BD33" i="38"/>
  <c r="BC33" i="38"/>
  <c r="BB33" i="38"/>
  <c r="BG33" i="38" s="1"/>
  <c r="AZ33" i="38"/>
  <c r="AY33" i="38"/>
  <c r="AX33" i="38" s="1"/>
  <c r="AR33" i="38" s="1"/>
  <c r="AW33" i="38"/>
  <c r="AU33" i="38" s="1"/>
  <c r="AT33" i="38" s="1"/>
  <c r="AV33" i="38"/>
  <c r="AS33" i="38" s="1"/>
  <c r="AM33" i="38"/>
  <c r="BF33" i="38" s="1"/>
  <c r="BB32" i="38"/>
  <c r="BG32" i="38" s="1"/>
  <c r="AZ32" i="38"/>
  <c r="AY32" i="38"/>
  <c r="AW32" i="38"/>
  <c r="AV32" i="38"/>
  <c r="AS32" i="38" s="1"/>
  <c r="AU32" i="38"/>
  <c r="AT32" i="38" s="1"/>
  <c r="BB31" i="38"/>
  <c r="BG31" i="38" s="1"/>
  <c r="AZ31" i="38"/>
  <c r="AY31" i="38"/>
  <c r="AX31" i="38" s="1"/>
  <c r="AR31" i="38" s="1"/>
  <c r="AP31" i="38" s="1"/>
  <c r="AO31" i="38" s="1"/>
  <c r="AW31" i="38"/>
  <c r="AU31" i="38" s="1"/>
  <c r="AT31" i="38" s="1"/>
  <c r="BB30" i="38"/>
  <c r="BG30" i="38" s="1"/>
  <c r="AZ30" i="38"/>
  <c r="AY30" i="38"/>
  <c r="AW30" i="38"/>
  <c r="AV30" i="38" s="1"/>
  <c r="AS30" i="38" s="1"/>
  <c r="AM30" i="38"/>
  <c r="BF30" i="38" s="1"/>
  <c r="BB29" i="38"/>
  <c r="BG29" i="38" s="1"/>
  <c r="AZ29" i="38"/>
  <c r="AY29" i="38"/>
  <c r="BB28" i="38"/>
  <c r="BG28" i="38" s="1"/>
  <c r="AZ28" i="38"/>
  <c r="AY28" i="38"/>
  <c r="BB27" i="38"/>
  <c r="BG27" i="38" s="1"/>
  <c r="AZ27" i="38"/>
  <c r="AY27" i="38"/>
  <c r="BB26" i="38"/>
  <c r="BG26" i="38" s="1"/>
  <c r="AZ26" i="38"/>
  <c r="AY26" i="38"/>
  <c r="AW26" i="38"/>
  <c r="AM26" i="38"/>
  <c r="BF26" i="38" s="1"/>
  <c r="BB25" i="38"/>
  <c r="BG25" i="38" s="1"/>
  <c r="AZ25" i="38"/>
  <c r="AY25" i="38"/>
  <c r="AW25" i="38"/>
  <c r="AM25" i="38"/>
  <c r="BF25" i="38" s="1"/>
  <c r="BB24" i="38"/>
  <c r="BG24" i="38" s="1"/>
  <c r="AZ24" i="38"/>
  <c r="AY24" i="38"/>
  <c r="AW24" i="38"/>
  <c r="AM24" i="38"/>
  <c r="BF24" i="38" s="1"/>
  <c r="BB23" i="38"/>
  <c r="BG23" i="38" s="1"/>
  <c r="AZ23" i="38"/>
  <c r="AY23" i="38"/>
  <c r="AW23" i="38"/>
  <c r="AM23" i="38"/>
  <c r="BF23" i="38" s="1"/>
  <c r="BB22" i="38"/>
  <c r="BG22" i="38" s="1"/>
  <c r="AZ22" i="38"/>
  <c r="AY22" i="38"/>
  <c r="AW22" i="38"/>
  <c r="BB21" i="38"/>
  <c r="BG21" i="38" s="1"/>
  <c r="AZ21" i="38"/>
  <c r="AY21" i="38"/>
  <c r="BB20" i="38"/>
  <c r="BG20" i="38" s="1"/>
  <c r="AZ20" i="38"/>
  <c r="AY20" i="38"/>
  <c r="BB19" i="38"/>
  <c r="BG19" i="38" s="1"/>
  <c r="AZ19" i="38"/>
  <c r="AY19" i="38"/>
  <c r="AW19" i="38"/>
  <c r="AV19" i="38" s="1"/>
  <c r="AS19" i="38" s="1"/>
  <c r="BB18" i="38"/>
  <c r="BG18" i="38" s="1"/>
  <c r="AZ18" i="38"/>
  <c r="AY18" i="38"/>
  <c r="AW18" i="38"/>
  <c r="AV18" i="38" s="1"/>
  <c r="AS18" i="38" s="1"/>
  <c r="AU18" i="38"/>
  <c r="AT18" i="38" s="1"/>
  <c r="BB17" i="38"/>
  <c r="BG17" i="38" s="1"/>
  <c r="AZ17" i="38"/>
  <c r="AY17" i="38"/>
  <c r="AX17" i="38" s="1"/>
  <c r="AR17" i="38" s="1"/>
  <c r="AP17" i="38" s="1"/>
  <c r="AO17" i="38" s="1"/>
  <c r="AW17" i="38"/>
  <c r="AV17" i="38" s="1"/>
  <c r="AS17" i="38" s="1"/>
  <c r="BB16" i="38"/>
  <c r="BG16" i="38" s="1"/>
  <c r="AZ16" i="38"/>
  <c r="AY16" i="38"/>
  <c r="AX16" i="38" s="1"/>
  <c r="AR16" i="38" s="1"/>
  <c r="AP16" i="38" s="1"/>
  <c r="AO16" i="38" s="1"/>
  <c r="AW16" i="38"/>
  <c r="AV16" i="38" s="1"/>
  <c r="AS16" i="38" s="1"/>
  <c r="BB15" i="38"/>
  <c r="BG15" i="38" s="1"/>
  <c r="AZ15" i="38"/>
  <c r="AY15" i="38"/>
  <c r="AW15" i="38"/>
  <c r="AV15" i="38" s="1"/>
  <c r="AS15" i="38" s="1"/>
  <c r="AM15" i="38"/>
  <c r="BF15" i="38" s="1"/>
  <c r="BB14" i="38"/>
  <c r="BG14" i="38" s="1"/>
  <c r="AZ14" i="38"/>
  <c r="AY14" i="38"/>
  <c r="AM14" i="38"/>
  <c r="BF14" i="38" s="1"/>
  <c r="BB13" i="38"/>
  <c r="BG13" i="38" s="1"/>
  <c r="AZ13" i="38"/>
  <c r="AY13" i="38"/>
  <c r="AX13" i="38" s="1"/>
  <c r="AR13" i="38" s="1"/>
  <c r="AP13" i="38" s="1"/>
  <c r="AO13" i="38" s="1"/>
  <c r="BB12" i="38"/>
  <c r="BG12" i="38" s="1"/>
  <c r="AZ12" i="38"/>
  <c r="AY12" i="38"/>
  <c r="AX12" i="38" s="1"/>
  <c r="AR12" i="38" s="1"/>
  <c r="AP12" i="38" s="1"/>
  <c r="AO12" i="38" s="1"/>
  <c r="AW12" i="38"/>
  <c r="AV12" i="38" s="1"/>
  <c r="AS12" i="38" s="1"/>
  <c r="AM12" i="38"/>
  <c r="BF12" i="38" s="1"/>
  <c r="BB11" i="38"/>
  <c r="BG11" i="38" s="1"/>
  <c r="AZ11" i="38"/>
  <c r="AY11" i="38"/>
  <c r="AX11" i="38" s="1"/>
  <c r="AR11" i="38" s="1"/>
  <c r="AP11" i="38" s="1"/>
  <c r="AO11" i="38" s="1"/>
  <c r="AW11" i="38"/>
  <c r="AV11" i="38" s="1"/>
  <c r="AS11" i="38" s="1"/>
  <c r="BB10" i="38"/>
  <c r="BG10" i="38" s="1"/>
  <c r="AZ10" i="38"/>
  <c r="AY10" i="38"/>
  <c r="AX10" i="38" s="1"/>
  <c r="AR10" i="38" s="1"/>
  <c r="AP10" i="38" s="1"/>
  <c r="AO10" i="38" s="1"/>
  <c r="AW10" i="38"/>
  <c r="AV10" i="38" s="1"/>
  <c r="AS10" i="38" s="1"/>
  <c r="BB9" i="38"/>
  <c r="AZ9" i="38"/>
  <c r="AY9" i="38"/>
  <c r="AW9" i="38"/>
  <c r="AV9" i="38" s="1"/>
  <c r="AM9" i="38"/>
  <c r="Y6" i="25"/>
  <c r="AN39" i="40" l="1"/>
  <c r="AN37" i="40"/>
  <c r="AS39" i="40"/>
  <c r="AS31" i="40"/>
  <c r="AS40" i="40" s="1"/>
  <c r="AN32" i="40"/>
  <c r="AN23" i="40"/>
  <c r="AN24" i="40"/>
  <c r="BE37" i="40"/>
  <c r="AX37" i="38"/>
  <c r="AR37" i="38" s="1"/>
  <c r="AP37" i="38" s="1"/>
  <c r="AO37" i="38" s="1"/>
  <c r="BE33" i="40"/>
  <c r="BE36" i="40"/>
  <c r="BE39" i="40"/>
  <c r="BE34" i="40"/>
  <c r="AX40" i="40"/>
  <c r="AR9" i="40"/>
  <c r="AP29" i="40"/>
  <c r="AO29" i="40" s="1"/>
  <c r="BE29" i="40" s="1"/>
  <c r="AQ29" i="40"/>
  <c r="AN29" i="40" s="1"/>
  <c r="AQ11" i="40"/>
  <c r="AN11" i="40" s="1"/>
  <c r="AP11" i="40"/>
  <c r="AO11" i="40" s="1"/>
  <c r="BE11" i="40" s="1"/>
  <c r="BE38" i="40"/>
  <c r="AP31" i="40"/>
  <c r="AO31" i="40" s="1"/>
  <c r="BE31" i="40" s="1"/>
  <c r="AQ31" i="40"/>
  <c r="AN31" i="40" s="1"/>
  <c r="AQ10" i="40"/>
  <c r="AN10" i="40" s="1"/>
  <c r="AP10" i="40"/>
  <c r="AO10" i="40" s="1"/>
  <c r="BE10" i="40" s="1"/>
  <c r="AV40" i="40"/>
  <c r="AT40" i="40"/>
  <c r="BG40" i="40"/>
  <c r="AM40" i="40"/>
  <c r="BF40" i="40"/>
  <c r="AU40" i="40"/>
  <c r="AQ39" i="38"/>
  <c r="AN39" i="38" s="1"/>
  <c r="AV36" i="38"/>
  <c r="AS36" i="38" s="1"/>
  <c r="AQ35" i="38"/>
  <c r="AN35" i="38" s="1"/>
  <c r="AU39" i="38"/>
  <c r="AT39" i="38" s="1"/>
  <c r="BE39" i="38" s="1"/>
  <c r="AU37" i="38"/>
  <c r="AT37" i="38" s="1"/>
  <c r="BE37" i="38" s="1"/>
  <c r="AQ37" i="38"/>
  <c r="AN37" i="38" s="1"/>
  <c r="AU35" i="38"/>
  <c r="AT35" i="38" s="1"/>
  <c r="BE35" i="38" s="1"/>
  <c r="BE36" i="38"/>
  <c r="AU38" i="38"/>
  <c r="AT38" i="38" s="1"/>
  <c r="BE38" i="38" s="1"/>
  <c r="BE34" i="38"/>
  <c r="AM10" i="38"/>
  <c r="BF10" i="38" s="1"/>
  <c r="AM20" i="38"/>
  <c r="BF20" i="38" s="1"/>
  <c r="AM21" i="38"/>
  <c r="BF21" i="38" s="1"/>
  <c r="AM13" i="38"/>
  <c r="BF13" i="38" s="1"/>
  <c r="AM22" i="38"/>
  <c r="BF22" i="38" s="1"/>
  <c r="AM27" i="38"/>
  <c r="BF27" i="38" s="1"/>
  <c r="AM28" i="38"/>
  <c r="BF28" i="38" s="1"/>
  <c r="AM29" i="38"/>
  <c r="BF29" i="38" s="1"/>
  <c r="AQ11" i="38"/>
  <c r="AN11" i="38" s="1"/>
  <c r="AU11" i="38"/>
  <c r="AT11" i="38" s="1"/>
  <c r="BE11" i="38" s="1"/>
  <c r="AU9" i="38"/>
  <c r="AT9" i="38" s="1"/>
  <c r="AX14" i="38"/>
  <c r="AU16" i="38"/>
  <c r="AT16" i="38" s="1"/>
  <c r="BE16" i="38" s="1"/>
  <c r="AM19" i="38"/>
  <c r="BF19" i="38" s="1"/>
  <c r="AX15" i="38"/>
  <c r="AR15" i="38" s="1"/>
  <c r="AP15" i="38" s="1"/>
  <c r="AO15" i="38" s="1"/>
  <c r="AU17" i="38"/>
  <c r="AT17" i="38" s="1"/>
  <c r="BE17" i="38" s="1"/>
  <c r="AX18" i="38"/>
  <c r="AR18" i="38" s="1"/>
  <c r="AU19" i="38"/>
  <c r="AT19" i="38" s="1"/>
  <c r="AV31" i="38"/>
  <c r="AS31" i="38" s="1"/>
  <c r="BC11" i="38"/>
  <c r="BB40" i="38"/>
  <c r="AU10" i="38"/>
  <c r="AT10" i="38" s="1"/>
  <c r="BE10" i="38" s="1"/>
  <c r="AM11" i="38"/>
  <c r="BF11" i="38" s="1"/>
  <c r="AU12" i="38"/>
  <c r="AT12" i="38" s="1"/>
  <c r="BE12" i="38" s="1"/>
  <c r="AM16" i="38"/>
  <c r="BF16" i="38" s="1"/>
  <c r="BE31" i="38"/>
  <c r="AQ12" i="38"/>
  <c r="AN12" i="38" s="1"/>
  <c r="AM31" i="38"/>
  <c r="BF31" i="38" s="1"/>
  <c r="AW13" i="38"/>
  <c r="AU15" i="38"/>
  <c r="AT15" i="38" s="1"/>
  <c r="AQ16" i="38"/>
  <c r="AN16" i="38" s="1"/>
  <c r="AM17" i="38"/>
  <c r="BF17" i="38" s="1"/>
  <c r="AM18" i="38"/>
  <c r="BF18" i="38" s="1"/>
  <c r="AX19" i="38"/>
  <c r="AR19" i="38" s="1"/>
  <c r="AP19" i="38" s="1"/>
  <c r="AO19" i="38" s="1"/>
  <c r="BE19" i="38" s="1"/>
  <c r="AM32" i="38"/>
  <c r="BF32" i="38" s="1"/>
  <c r="BF9" i="38"/>
  <c r="AQ13" i="38"/>
  <c r="AN13" i="38" s="1"/>
  <c r="AQ17" i="38"/>
  <c r="AN17" i="38" s="1"/>
  <c r="AV22" i="38"/>
  <c r="AS22" i="38" s="1"/>
  <c r="AU22" i="38"/>
  <c r="AT22" i="38" s="1"/>
  <c r="AV23" i="38"/>
  <c r="AS23" i="38" s="1"/>
  <c r="AU23" i="38"/>
  <c r="AT23" i="38" s="1"/>
  <c r="AV24" i="38"/>
  <c r="AS24" i="38" s="1"/>
  <c r="AU24" i="38"/>
  <c r="AT24" i="38" s="1"/>
  <c r="AV25" i="38"/>
  <c r="AS25" i="38" s="1"/>
  <c r="AU25" i="38"/>
  <c r="AT25" i="38" s="1"/>
  <c r="AV26" i="38"/>
  <c r="AS26" i="38" s="1"/>
  <c r="AU26" i="38"/>
  <c r="AT26" i="38" s="1"/>
  <c r="AQ10" i="38"/>
  <c r="AN10" i="38" s="1"/>
  <c r="AP33" i="38"/>
  <c r="AO33" i="38" s="1"/>
  <c r="BE33" i="38" s="1"/>
  <c r="AQ33" i="38"/>
  <c r="AN33" i="38" s="1"/>
  <c r="AX9" i="38"/>
  <c r="AY40" i="38"/>
  <c r="AZ40" i="38"/>
  <c r="AX20" i="38"/>
  <c r="AX21" i="38"/>
  <c r="AX22" i="38"/>
  <c r="AR22" i="38" s="1"/>
  <c r="AX23" i="38"/>
  <c r="AR23" i="38" s="1"/>
  <c r="AX24" i="38"/>
  <c r="AR24" i="38" s="1"/>
  <c r="AX25" i="38"/>
  <c r="AR25" i="38" s="1"/>
  <c r="AX26" i="38"/>
  <c r="AR26" i="38" s="1"/>
  <c r="AX27" i="38"/>
  <c r="AX28" i="38"/>
  <c r="AX29" i="38"/>
  <c r="AX30" i="38"/>
  <c r="AR30" i="38" s="1"/>
  <c r="AQ31" i="38"/>
  <c r="AN31" i="38" s="1"/>
  <c r="AQ36" i="38"/>
  <c r="AN36" i="38" s="1"/>
  <c r="AQ38" i="38"/>
  <c r="AN38" i="38" s="1"/>
  <c r="AU30" i="38"/>
  <c r="AT30" i="38" s="1"/>
  <c r="AQ34" i="38"/>
  <c r="AN34" i="38" s="1"/>
  <c r="AS9" i="38"/>
  <c r="BG9" i="38"/>
  <c r="BG40" i="38" s="1"/>
  <c r="AX32" i="38"/>
  <c r="AR32" i="38" s="1"/>
  <c r="C5" i="28"/>
  <c r="C4" i="28"/>
  <c r="B6" i="28"/>
  <c r="B5" i="28"/>
  <c r="AR40" i="40" l="1"/>
  <c r="AQ9" i="40"/>
  <c r="AP9" i="40"/>
  <c r="AR14" i="38"/>
  <c r="AP14" i="38" s="1"/>
  <c r="AO14" i="38" s="1"/>
  <c r="AW14" i="38"/>
  <c r="AQ15" i="38"/>
  <c r="AN15" i="38" s="1"/>
  <c r="BD15" i="38" s="1"/>
  <c r="BD16" i="38"/>
  <c r="BE15" i="38"/>
  <c r="BD11" i="38"/>
  <c r="BF40" i="38"/>
  <c r="AP18" i="38"/>
  <c r="AO18" i="38" s="1"/>
  <c r="BE18" i="38" s="1"/>
  <c r="AQ18" i="38"/>
  <c r="AN18" i="38" s="1"/>
  <c r="AR29" i="38"/>
  <c r="AW29" i="38"/>
  <c r="AR21" i="38"/>
  <c r="AP21" i="38" s="1"/>
  <c r="AO21" i="38" s="1"/>
  <c r="AW21" i="38"/>
  <c r="AQ19" i="38"/>
  <c r="AN19" i="38" s="1"/>
  <c r="AM40" i="38"/>
  <c r="BC12" i="38"/>
  <c r="BD12" i="38"/>
  <c r="BD31" i="38"/>
  <c r="BC31" i="38"/>
  <c r="AR27" i="38"/>
  <c r="AP27" i="38" s="1"/>
  <c r="AO27" i="38" s="1"/>
  <c r="AW27" i="38"/>
  <c r="BD10" i="38"/>
  <c r="BC10" i="38"/>
  <c r="BC16" i="38"/>
  <c r="AR28" i="38"/>
  <c r="AQ28" i="38" s="1"/>
  <c r="AN28" i="38" s="1"/>
  <c r="AW28" i="38"/>
  <c r="AR20" i="38"/>
  <c r="AP20" i="38" s="1"/>
  <c r="AO20" i="38" s="1"/>
  <c r="AW20" i="38"/>
  <c r="BC15" i="38"/>
  <c r="BD17" i="38"/>
  <c r="BC17" i="38"/>
  <c r="AV13" i="38"/>
  <c r="AU13" i="38"/>
  <c r="AT13" i="38" s="1"/>
  <c r="BE13" i="38" s="1"/>
  <c r="AP32" i="38"/>
  <c r="AO32" i="38" s="1"/>
  <c r="BE32" i="38" s="1"/>
  <c r="AQ32" i="38"/>
  <c r="AN32" i="38" s="1"/>
  <c r="AP30" i="38"/>
  <c r="AO30" i="38" s="1"/>
  <c r="BE30" i="38" s="1"/>
  <c r="AQ30" i="38"/>
  <c r="AN30" i="38" s="1"/>
  <c r="AP26" i="38"/>
  <c r="AO26" i="38" s="1"/>
  <c r="BE26" i="38" s="1"/>
  <c r="AQ26" i="38"/>
  <c r="AN26" i="38" s="1"/>
  <c r="AP22" i="38"/>
  <c r="AO22" i="38" s="1"/>
  <c r="BE22" i="38" s="1"/>
  <c r="AQ22" i="38"/>
  <c r="AN22" i="38" s="1"/>
  <c r="AP29" i="38"/>
  <c r="AO29" i="38" s="1"/>
  <c r="AQ29" i="38"/>
  <c r="AN29" i="38" s="1"/>
  <c r="AP25" i="38"/>
  <c r="AO25" i="38" s="1"/>
  <c r="BE25" i="38" s="1"/>
  <c r="AQ25" i="38"/>
  <c r="AN25" i="38" s="1"/>
  <c r="AP23" i="38"/>
  <c r="AO23" i="38" s="1"/>
  <c r="BE23" i="38" s="1"/>
  <c r="AQ23" i="38"/>
  <c r="AN23" i="38" s="1"/>
  <c r="AP24" i="38"/>
  <c r="AO24" i="38" s="1"/>
  <c r="BE24" i="38" s="1"/>
  <c r="AQ24" i="38"/>
  <c r="AN24" i="38" s="1"/>
  <c r="AQ20" i="38"/>
  <c r="AN20" i="38" s="1"/>
  <c r="AX40" i="38"/>
  <c r="AR9" i="38"/>
  <c r="B7" i="28"/>
  <c r="B8" i="28"/>
  <c r="AQ14" i="38" l="1"/>
  <c r="AN14" i="38" s="1"/>
  <c r="AP40" i="40"/>
  <c r="AO9" i="40"/>
  <c r="AQ40" i="40"/>
  <c r="AN9" i="40"/>
  <c r="AN40" i="40" s="1"/>
  <c r="BD18" i="38"/>
  <c r="BC18" i="38"/>
  <c r="AV14" i="38"/>
  <c r="AS14" i="38" s="1"/>
  <c r="AU14" i="38"/>
  <c r="AT14" i="38" s="1"/>
  <c r="BE14" i="38" s="1"/>
  <c r="AQ21" i="38"/>
  <c r="AN21" i="38" s="1"/>
  <c r="AP28" i="38"/>
  <c r="AO28" i="38" s="1"/>
  <c r="BE28" i="38" s="1"/>
  <c r="BC30" i="38"/>
  <c r="BD30" i="38"/>
  <c r="BD23" i="38"/>
  <c r="BC23" i="38"/>
  <c r="AW40" i="38"/>
  <c r="AV20" i="38"/>
  <c r="AS20" i="38" s="1"/>
  <c r="AU20" i="38"/>
  <c r="AU21" i="38"/>
  <c r="AT21" i="38" s="1"/>
  <c r="BE21" i="38" s="1"/>
  <c r="AV21" i="38"/>
  <c r="AS21" i="38" s="1"/>
  <c r="BC22" i="38"/>
  <c r="BD22" i="38"/>
  <c r="BD24" i="38"/>
  <c r="BC24" i="38"/>
  <c r="BD25" i="38"/>
  <c r="BC25" i="38"/>
  <c r="AQ27" i="38"/>
  <c r="AN27" i="38" s="1"/>
  <c r="AV28" i="38"/>
  <c r="AS28" i="38" s="1"/>
  <c r="AU28" i="38"/>
  <c r="AT28" i="38" s="1"/>
  <c r="AV29" i="38"/>
  <c r="AS29" i="38" s="1"/>
  <c r="AU29" i="38"/>
  <c r="AT29" i="38" s="1"/>
  <c r="BE29" i="38" s="1"/>
  <c r="BC26" i="38"/>
  <c r="BD26" i="38"/>
  <c r="BC32" i="38"/>
  <c r="BD32" i="38"/>
  <c r="AS13" i="38"/>
  <c r="AV27" i="38"/>
  <c r="AS27" i="38" s="1"/>
  <c r="AU27" i="38"/>
  <c r="AT27" i="38" s="1"/>
  <c r="BE27" i="38" s="1"/>
  <c r="BD19" i="38"/>
  <c r="BC19" i="38"/>
  <c r="AR40" i="38"/>
  <c r="AP9" i="38"/>
  <c r="AQ9" i="38"/>
  <c r="AI48" i="35"/>
  <c r="X48" i="35"/>
  <c r="A48" i="35"/>
  <c r="A47" i="35"/>
  <c r="BB39" i="35"/>
  <c r="BG39" i="35" s="1"/>
  <c r="AZ39" i="35"/>
  <c r="AY39" i="35"/>
  <c r="AX39" i="35" s="1"/>
  <c r="AR39" i="35" s="1"/>
  <c r="AW39" i="35"/>
  <c r="AV39" i="35" s="1"/>
  <c r="AS39" i="35" s="1"/>
  <c r="BB38" i="35"/>
  <c r="AM38" i="35" s="1"/>
  <c r="BF38" i="35" s="1"/>
  <c r="AZ38" i="35"/>
  <c r="AY38" i="35"/>
  <c r="AW38" i="35"/>
  <c r="AU38" i="35" s="1"/>
  <c r="AT38" i="35" s="1"/>
  <c r="AV38" i="35"/>
  <c r="AS38" i="35" s="1"/>
  <c r="BB37" i="35"/>
  <c r="BG37" i="35" s="1"/>
  <c r="AZ37" i="35"/>
  <c r="AY37" i="35"/>
  <c r="AX37" i="35" s="1"/>
  <c r="AR37" i="35" s="1"/>
  <c r="AW37" i="35"/>
  <c r="AV37" i="35" s="1"/>
  <c r="AS37" i="35" s="1"/>
  <c r="AU37" i="35"/>
  <c r="AT37" i="35" s="1"/>
  <c r="AM37" i="35"/>
  <c r="BF37" i="35" s="1"/>
  <c r="BB36" i="35"/>
  <c r="AM36" i="35" s="1"/>
  <c r="BF36" i="35" s="1"/>
  <c r="AZ36" i="35"/>
  <c r="AY36" i="35"/>
  <c r="AW36" i="35"/>
  <c r="AU36" i="35" s="1"/>
  <c r="AV36" i="35"/>
  <c r="AS36" i="35" s="1"/>
  <c r="AT36" i="35"/>
  <c r="BB35" i="35"/>
  <c r="AM35" i="35" s="1"/>
  <c r="BF35" i="35" s="1"/>
  <c r="AZ35" i="35"/>
  <c r="AY35" i="35"/>
  <c r="AX35" i="35" s="1"/>
  <c r="BB34" i="35"/>
  <c r="AM34" i="35" s="1"/>
  <c r="BF34" i="35" s="1"/>
  <c r="AZ34" i="35"/>
  <c r="AY34" i="35"/>
  <c r="AX34" i="35" s="1"/>
  <c r="BG33" i="35"/>
  <c r="BB33" i="35"/>
  <c r="AZ33" i="35"/>
  <c r="AX33" i="35" s="1"/>
  <c r="AY33" i="35"/>
  <c r="AW33" i="35"/>
  <c r="AV33" i="35" s="1"/>
  <c r="AS33" i="35" s="1"/>
  <c r="AR33" i="35"/>
  <c r="AP33" i="35" s="1"/>
  <c r="AO33" i="35" s="1"/>
  <c r="AM33" i="35"/>
  <c r="BF33" i="35" s="1"/>
  <c r="BF32" i="35"/>
  <c r="BB32" i="35"/>
  <c r="AM32" i="35" s="1"/>
  <c r="AZ32" i="35"/>
  <c r="AX32" i="35" s="1"/>
  <c r="AR32" i="35" s="1"/>
  <c r="AY32" i="35"/>
  <c r="AW32" i="35"/>
  <c r="AU32" i="35" s="1"/>
  <c r="AV32" i="35"/>
  <c r="AS32" i="35" s="1"/>
  <c r="AT32" i="35"/>
  <c r="BB31" i="35"/>
  <c r="BG31" i="35" s="1"/>
  <c r="AZ31" i="35"/>
  <c r="AY31" i="35"/>
  <c r="AW31" i="35"/>
  <c r="AV31" i="35"/>
  <c r="AS31" i="35" s="1"/>
  <c r="AU31" i="35"/>
  <c r="AT31" i="35"/>
  <c r="BF30" i="35"/>
  <c r="BB30" i="35"/>
  <c r="AM30" i="35" s="1"/>
  <c r="AZ30" i="35"/>
  <c r="AY30" i="35"/>
  <c r="AX30" i="35"/>
  <c r="AR30" i="35" s="1"/>
  <c r="AW30" i="35"/>
  <c r="AU30" i="35" s="1"/>
  <c r="AT30" i="35" s="1"/>
  <c r="AV30" i="35"/>
  <c r="AS30" i="35"/>
  <c r="BB29" i="35"/>
  <c r="BG29" i="35" s="1"/>
  <c r="AZ29" i="35"/>
  <c r="AY29" i="35"/>
  <c r="BG28" i="35"/>
  <c r="BB28" i="35"/>
  <c r="AM28" i="35" s="1"/>
  <c r="BF28" i="35" s="1"/>
  <c r="AZ28" i="35"/>
  <c r="AX28" i="35" s="1"/>
  <c r="AY28" i="35"/>
  <c r="BG27" i="35"/>
  <c r="BB27" i="35"/>
  <c r="AZ27" i="35"/>
  <c r="AY27" i="35"/>
  <c r="AM27" i="35"/>
  <c r="BF27" i="35" s="1"/>
  <c r="BB26" i="35"/>
  <c r="AM26" i="35" s="1"/>
  <c r="BF26" i="35" s="1"/>
  <c r="AZ26" i="35"/>
  <c r="AX26" i="35" s="1"/>
  <c r="AY26" i="35"/>
  <c r="AW26" i="35"/>
  <c r="AU26" i="35" s="1"/>
  <c r="AT26" i="35" s="1"/>
  <c r="AR26" i="35"/>
  <c r="AQ26" i="35" s="1"/>
  <c r="AN26" i="35" s="1"/>
  <c r="BB25" i="35"/>
  <c r="BG25" i="35" s="1"/>
  <c r="AZ25" i="35"/>
  <c r="AY25" i="35"/>
  <c r="AX25" i="35" s="1"/>
  <c r="AR25" i="35" s="1"/>
  <c r="AQ25" i="35" s="1"/>
  <c r="AN25" i="35" s="1"/>
  <c r="AW25" i="35"/>
  <c r="AV25" i="35"/>
  <c r="AS25" i="35" s="1"/>
  <c r="AU25" i="35"/>
  <c r="AT25" i="35" s="1"/>
  <c r="AM25" i="35"/>
  <c r="BF25" i="35" s="1"/>
  <c r="BG24" i="35"/>
  <c r="BB24" i="35"/>
  <c r="AM24" i="35" s="1"/>
  <c r="BF24" i="35" s="1"/>
  <c r="AZ24" i="35"/>
  <c r="AY24" i="35"/>
  <c r="AW24" i="35"/>
  <c r="AU24" i="35" s="1"/>
  <c r="AT24" i="35" s="1"/>
  <c r="BG23" i="35"/>
  <c r="BB23" i="35"/>
  <c r="AZ23" i="35"/>
  <c r="AY23" i="35"/>
  <c r="AX23" i="35" s="1"/>
  <c r="AR23" i="35" s="1"/>
  <c r="AW23" i="35"/>
  <c r="AV23" i="35" s="1"/>
  <c r="AS23" i="35" s="1"/>
  <c r="AM23" i="35"/>
  <c r="BF23" i="35" s="1"/>
  <c r="BG22" i="35"/>
  <c r="BB22" i="35"/>
  <c r="AM22" i="35" s="1"/>
  <c r="BF22" i="35" s="1"/>
  <c r="AZ22" i="35"/>
  <c r="AY22" i="35"/>
  <c r="AW22" i="35"/>
  <c r="AU22" i="35" s="1"/>
  <c r="AT22" i="35" s="1"/>
  <c r="BB21" i="35"/>
  <c r="BG21" i="35" s="1"/>
  <c r="AZ21" i="35"/>
  <c r="AY21" i="35"/>
  <c r="AX21" i="35"/>
  <c r="AR21" i="35" s="1"/>
  <c r="AW21" i="35"/>
  <c r="AV21" i="35" s="1"/>
  <c r="AS21" i="35" s="1"/>
  <c r="BB20" i="35"/>
  <c r="BG20" i="35" s="1"/>
  <c r="AZ20" i="35"/>
  <c r="AY20" i="35"/>
  <c r="AW20" i="35"/>
  <c r="AV20" i="35" s="1"/>
  <c r="AS20" i="35" s="1"/>
  <c r="AM20" i="35"/>
  <c r="BF20" i="35" s="1"/>
  <c r="BB19" i="35"/>
  <c r="AM19" i="35" s="1"/>
  <c r="BF19" i="35" s="1"/>
  <c r="AZ19" i="35"/>
  <c r="AY19" i="35"/>
  <c r="AX19" i="35" s="1"/>
  <c r="AR19" i="35" s="1"/>
  <c r="AW19" i="35"/>
  <c r="AV19" i="35" s="1"/>
  <c r="AS19" i="35" s="1"/>
  <c r="BB18" i="35"/>
  <c r="BG18" i="35" s="1"/>
  <c r="AZ18" i="35"/>
  <c r="AY18" i="35"/>
  <c r="AW18" i="35"/>
  <c r="AV18" i="35"/>
  <c r="AS18" i="35" s="1"/>
  <c r="AU18" i="35"/>
  <c r="AT18" i="35" s="1"/>
  <c r="BB17" i="35"/>
  <c r="AM17" i="35" s="1"/>
  <c r="BF17" i="35" s="1"/>
  <c r="AZ17" i="35"/>
  <c r="AY17" i="35"/>
  <c r="AX17" i="35"/>
  <c r="AR17" i="35" s="1"/>
  <c r="AP17" i="35" s="1"/>
  <c r="AO17" i="35" s="1"/>
  <c r="AW17" i="35"/>
  <c r="AV17" i="35" s="1"/>
  <c r="AS17" i="35" s="1"/>
  <c r="BB16" i="35"/>
  <c r="BG16" i="35" s="1"/>
  <c r="AZ16" i="35"/>
  <c r="AY16" i="35"/>
  <c r="AW16" i="35"/>
  <c r="AV16" i="35" s="1"/>
  <c r="AS16" i="35" s="1"/>
  <c r="AM16" i="35"/>
  <c r="BF16" i="35" s="1"/>
  <c r="BB15" i="35"/>
  <c r="AM15" i="35" s="1"/>
  <c r="BF15" i="35" s="1"/>
  <c r="AZ15" i="35"/>
  <c r="AY15" i="35"/>
  <c r="AX15" i="35" s="1"/>
  <c r="AR15" i="35" s="1"/>
  <c r="AW15" i="35"/>
  <c r="AV15" i="35" s="1"/>
  <c r="AS15" i="35" s="1"/>
  <c r="BB14" i="35"/>
  <c r="BG14" i="35" s="1"/>
  <c r="AZ14" i="35"/>
  <c r="AY14" i="35"/>
  <c r="BB13" i="35"/>
  <c r="BG13" i="35" s="1"/>
  <c r="AZ13" i="35"/>
  <c r="AY13" i="35"/>
  <c r="AX13" i="35"/>
  <c r="AR13" i="35" s="1"/>
  <c r="AW13" i="35"/>
  <c r="AV13" i="35" s="1"/>
  <c r="AS13" i="35" s="1"/>
  <c r="BB12" i="35"/>
  <c r="BG12" i="35" s="1"/>
  <c r="AZ12" i="35"/>
  <c r="AY12" i="35"/>
  <c r="AW12" i="35"/>
  <c r="AV12" i="35"/>
  <c r="AU12" i="35"/>
  <c r="AT12" i="35" s="1"/>
  <c r="AS12" i="35"/>
  <c r="BB11" i="35"/>
  <c r="AM11" i="35" s="1"/>
  <c r="BF11" i="35" s="1"/>
  <c r="AZ11" i="35"/>
  <c r="AY11" i="35"/>
  <c r="AX11" i="35" s="1"/>
  <c r="AR11" i="35" s="1"/>
  <c r="AW11" i="35"/>
  <c r="AV11" i="35" s="1"/>
  <c r="AS11" i="35" s="1"/>
  <c r="AU11" i="35"/>
  <c r="AT11" i="35" s="1"/>
  <c r="BB10" i="35"/>
  <c r="BG10" i="35" s="1"/>
  <c r="AZ10" i="35"/>
  <c r="AY10" i="35"/>
  <c r="AX10" i="35" s="1"/>
  <c r="AR10" i="35" s="1"/>
  <c r="AW10" i="35"/>
  <c r="AU10" i="35" s="1"/>
  <c r="AT10" i="35" s="1"/>
  <c r="BB9" i="35"/>
  <c r="BG9" i="35" s="1"/>
  <c r="AZ9" i="35"/>
  <c r="AY9" i="35"/>
  <c r="AX9" i="35"/>
  <c r="AW9" i="35"/>
  <c r="AV9" i="35" s="1"/>
  <c r="AS9" i="35"/>
  <c r="AM9" i="35"/>
  <c r="AI48" i="34"/>
  <c r="A48" i="34"/>
  <c r="A47" i="34"/>
  <c r="BG39" i="34"/>
  <c r="BB39" i="34"/>
  <c r="AZ39" i="34"/>
  <c r="AY39" i="34"/>
  <c r="AX39" i="34"/>
  <c r="AR39" i="34" s="1"/>
  <c r="AQ39" i="34" s="1"/>
  <c r="AN39" i="34" s="1"/>
  <c r="BD39" i="34" s="1"/>
  <c r="AW39" i="34"/>
  <c r="AV39" i="34"/>
  <c r="AS39" i="34" s="1"/>
  <c r="AU39" i="34"/>
  <c r="AT39" i="34"/>
  <c r="AM39" i="34"/>
  <c r="BF39" i="34" s="1"/>
  <c r="BG38" i="34"/>
  <c r="BB38" i="34"/>
  <c r="AM38" i="34" s="1"/>
  <c r="BF38" i="34" s="1"/>
  <c r="AZ38" i="34"/>
  <c r="AX38" i="34" s="1"/>
  <c r="AR38" i="34" s="1"/>
  <c r="AY38" i="34"/>
  <c r="AW38" i="34"/>
  <c r="AU38" i="34" s="1"/>
  <c r="AT38" i="34" s="1"/>
  <c r="BG37" i="34"/>
  <c r="BB37" i="34"/>
  <c r="AZ37" i="34"/>
  <c r="AY37" i="34"/>
  <c r="AX37" i="34" s="1"/>
  <c r="AR37" i="34" s="1"/>
  <c r="AW37" i="34"/>
  <c r="AV37" i="34" s="1"/>
  <c r="AS37" i="34" s="1"/>
  <c r="AU37" i="34"/>
  <c r="AT37" i="34" s="1"/>
  <c r="AM37" i="34"/>
  <c r="BF37" i="34" s="1"/>
  <c r="BG36" i="34"/>
  <c r="BB36" i="34"/>
  <c r="AM36" i="34" s="1"/>
  <c r="BF36" i="34" s="1"/>
  <c r="AZ36" i="34"/>
  <c r="AX36" i="34" s="1"/>
  <c r="AY36" i="34"/>
  <c r="AW36" i="34"/>
  <c r="AU36" i="34" s="1"/>
  <c r="AT36" i="34" s="1"/>
  <c r="AR36" i="34"/>
  <c r="BG35" i="34"/>
  <c r="BB35" i="34"/>
  <c r="AZ35" i="34"/>
  <c r="AY35" i="34"/>
  <c r="AX35" i="34" s="1"/>
  <c r="AM35" i="34"/>
  <c r="BF35" i="34" s="1"/>
  <c r="BG34" i="34"/>
  <c r="BB34" i="34"/>
  <c r="AM34" i="34" s="1"/>
  <c r="BF34" i="34" s="1"/>
  <c r="AZ34" i="34"/>
  <c r="AY34" i="34"/>
  <c r="BG33" i="34"/>
  <c r="BB33" i="34"/>
  <c r="AZ33" i="34"/>
  <c r="AY33" i="34"/>
  <c r="AX33" i="34" s="1"/>
  <c r="AR33" i="34" s="1"/>
  <c r="AW33" i="34"/>
  <c r="AV33" i="34" s="1"/>
  <c r="AS33" i="34" s="1"/>
  <c r="AU33" i="34"/>
  <c r="AT33" i="34" s="1"/>
  <c r="AM33" i="34"/>
  <c r="BF33" i="34" s="1"/>
  <c r="BG32" i="34"/>
  <c r="BB32" i="34"/>
  <c r="AM32" i="34" s="1"/>
  <c r="BF32" i="34" s="1"/>
  <c r="AZ32" i="34"/>
  <c r="AX32" i="34" s="1"/>
  <c r="AY32" i="34"/>
  <c r="AW32" i="34"/>
  <c r="AU32" i="34" s="1"/>
  <c r="AT32" i="34" s="1"/>
  <c r="AR32" i="34"/>
  <c r="BG31" i="34"/>
  <c r="BB31" i="34"/>
  <c r="AZ31" i="34"/>
  <c r="AY31" i="34"/>
  <c r="AX31" i="34" s="1"/>
  <c r="AR31" i="34" s="1"/>
  <c r="AQ31" i="34" s="1"/>
  <c r="AN31" i="34" s="1"/>
  <c r="AW31" i="34"/>
  <c r="AV31" i="34" s="1"/>
  <c r="AS31" i="34" s="1"/>
  <c r="AM31" i="34"/>
  <c r="BF31" i="34" s="1"/>
  <c r="BG30" i="34"/>
  <c r="BB30" i="34"/>
  <c r="AM30" i="34" s="1"/>
  <c r="BF30" i="34" s="1"/>
  <c r="AZ30" i="34"/>
  <c r="AX30" i="34" s="1"/>
  <c r="AR30" i="34" s="1"/>
  <c r="AY30" i="34"/>
  <c r="AW30" i="34"/>
  <c r="AU30" i="34" s="1"/>
  <c r="AT30" i="34" s="1"/>
  <c r="BG29" i="34"/>
  <c r="BB29" i="34"/>
  <c r="AZ29" i="34"/>
  <c r="AY29" i="34"/>
  <c r="AX29" i="34" s="1"/>
  <c r="AM29" i="34"/>
  <c r="BF29" i="34" s="1"/>
  <c r="BG28" i="34"/>
  <c r="BB28" i="34"/>
  <c r="AM28" i="34" s="1"/>
  <c r="BF28" i="34" s="1"/>
  <c r="AZ28" i="34"/>
  <c r="AY28" i="34"/>
  <c r="BG27" i="34"/>
  <c r="BB27" i="34"/>
  <c r="AZ27" i="34"/>
  <c r="AX27" i="34" s="1"/>
  <c r="AY27" i="34"/>
  <c r="AM27" i="34"/>
  <c r="BF27" i="34" s="1"/>
  <c r="BG26" i="34"/>
  <c r="BB26" i="34"/>
  <c r="AM26" i="34" s="1"/>
  <c r="BF26" i="34" s="1"/>
  <c r="AZ26" i="34"/>
  <c r="AX26" i="34" s="1"/>
  <c r="AR26" i="34" s="1"/>
  <c r="AY26" i="34"/>
  <c r="AW26" i="34"/>
  <c r="AU26" i="34" s="1"/>
  <c r="AT26" i="34" s="1"/>
  <c r="BG25" i="34"/>
  <c r="BB25" i="34"/>
  <c r="AZ25" i="34"/>
  <c r="AY25" i="34"/>
  <c r="AX25" i="34" s="1"/>
  <c r="AR25" i="34" s="1"/>
  <c r="AW25" i="34"/>
  <c r="AV25" i="34" s="1"/>
  <c r="AS25" i="34" s="1"/>
  <c r="AU25" i="34"/>
  <c r="AT25" i="34" s="1"/>
  <c r="AM25" i="34"/>
  <c r="BF25" i="34" s="1"/>
  <c r="BB24" i="34"/>
  <c r="AM24" i="34" s="1"/>
  <c r="BF24" i="34" s="1"/>
  <c r="AZ24" i="34"/>
  <c r="AY24" i="34"/>
  <c r="AW24" i="34"/>
  <c r="AU24" i="34" s="1"/>
  <c r="AT24" i="34" s="1"/>
  <c r="AV24" i="34"/>
  <c r="AS24" i="34" s="1"/>
  <c r="BG23" i="34"/>
  <c r="BB23" i="34"/>
  <c r="AZ23" i="34"/>
  <c r="AY23" i="34"/>
  <c r="AW23" i="34"/>
  <c r="AV23" i="34" s="1"/>
  <c r="AS23" i="34" s="1"/>
  <c r="AU23" i="34"/>
  <c r="AT23" i="34" s="1"/>
  <c r="AM23" i="34"/>
  <c r="BF23" i="34" s="1"/>
  <c r="BB22" i="34"/>
  <c r="BG22" i="34" s="1"/>
  <c r="AZ22" i="34"/>
  <c r="AY22" i="34"/>
  <c r="AW22" i="34"/>
  <c r="AU22" i="34" s="1"/>
  <c r="AT22" i="34" s="1"/>
  <c r="AV22" i="34"/>
  <c r="AS22" i="34" s="1"/>
  <c r="AM22" i="34"/>
  <c r="BF22" i="34" s="1"/>
  <c r="BB21" i="34"/>
  <c r="AM21" i="34" s="1"/>
  <c r="BF21" i="34" s="1"/>
  <c r="AZ21" i="34"/>
  <c r="AY21" i="34"/>
  <c r="AX21" i="34" s="1"/>
  <c r="AR21" i="34" s="1"/>
  <c r="AW21" i="34"/>
  <c r="AU21" i="34" s="1"/>
  <c r="AT21" i="34" s="1"/>
  <c r="BB20" i="34"/>
  <c r="BG20" i="34" s="1"/>
  <c r="AZ20" i="34"/>
  <c r="AY20" i="34"/>
  <c r="AM20" i="34"/>
  <c r="BF20" i="34" s="1"/>
  <c r="BB19" i="34"/>
  <c r="AM19" i="34" s="1"/>
  <c r="BF19" i="34" s="1"/>
  <c r="AZ19" i="34"/>
  <c r="AX19" i="34" s="1"/>
  <c r="AR19" i="34" s="1"/>
  <c r="AY19" i="34"/>
  <c r="AW19" i="34"/>
  <c r="AU19" i="34" s="1"/>
  <c r="AT19" i="34" s="1"/>
  <c r="BB18" i="34"/>
  <c r="BG18" i="34" s="1"/>
  <c r="AZ18" i="34"/>
  <c r="AY18" i="34"/>
  <c r="AX18" i="34" s="1"/>
  <c r="AR18" i="34" s="1"/>
  <c r="AW18" i="34"/>
  <c r="AV18" i="34"/>
  <c r="AS18" i="34" s="1"/>
  <c r="AU18" i="34"/>
  <c r="AT18" i="34" s="1"/>
  <c r="AM18" i="34"/>
  <c r="BF18" i="34" s="1"/>
  <c r="BB17" i="34"/>
  <c r="AM17" i="34" s="1"/>
  <c r="BF17" i="34" s="1"/>
  <c r="AZ17" i="34"/>
  <c r="AX17" i="34" s="1"/>
  <c r="AR17" i="34" s="1"/>
  <c r="AY17" i="34"/>
  <c r="AW17" i="34"/>
  <c r="AU17" i="34" s="1"/>
  <c r="AT17" i="34" s="1"/>
  <c r="BB16" i="34"/>
  <c r="BG16" i="34" s="1"/>
  <c r="AZ16" i="34"/>
  <c r="AY16" i="34"/>
  <c r="AX16" i="34" s="1"/>
  <c r="AR16" i="34" s="1"/>
  <c r="AW16" i="34"/>
  <c r="AV16" i="34"/>
  <c r="AS16" i="34" s="1"/>
  <c r="AU16" i="34"/>
  <c r="AT16" i="34" s="1"/>
  <c r="AM16" i="34"/>
  <c r="BF16" i="34" s="1"/>
  <c r="BB15" i="34"/>
  <c r="AM15" i="34" s="1"/>
  <c r="BF15" i="34" s="1"/>
  <c r="AZ15" i="34"/>
  <c r="AX15" i="34" s="1"/>
  <c r="AR15" i="34" s="1"/>
  <c r="AY15" i="34"/>
  <c r="AW15" i="34"/>
  <c r="AU15" i="34" s="1"/>
  <c r="AT15" i="34" s="1"/>
  <c r="BB14" i="34"/>
  <c r="BG14" i="34" s="1"/>
  <c r="AZ14" i="34"/>
  <c r="AY14" i="34"/>
  <c r="AX14" i="34" s="1"/>
  <c r="AW14" i="34" s="1"/>
  <c r="AV14" i="34" s="1"/>
  <c r="AS14" i="34" s="1"/>
  <c r="AM14" i="34"/>
  <c r="BF14" i="34" s="1"/>
  <c r="BB13" i="34"/>
  <c r="AM13" i="34" s="1"/>
  <c r="BF13" i="34" s="1"/>
  <c r="AZ13" i="34"/>
  <c r="AX13" i="34" s="1"/>
  <c r="AY13" i="34"/>
  <c r="BB12" i="34"/>
  <c r="BG12" i="34" s="1"/>
  <c r="AZ12" i="34"/>
  <c r="AY12" i="34"/>
  <c r="AW12" i="34"/>
  <c r="AV12" i="34" s="1"/>
  <c r="AS12" i="34" s="1"/>
  <c r="AU12" i="34"/>
  <c r="AT12" i="34" s="1"/>
  <c r="AM12" i="34"/>
  <c r="BF12" i="34" s="1"/>
  <c r="BB11" i="34"/>
  <c r="AM11" i="34" s="1"/>
  <c r="BF11" i="34" s="1"/>
  <c r="AZ11" i="34"/>
  <c r="AY11" i="34"/>
  <c r="AX11" i="34" s="1"/>
  <c r="AR11" i="34" s="1"/>
  <c r="AQ11" i="34" s="1"/>
  <c r="AN11" i="34" s="1"/>
  <c r="AW11" i="34"/>
  <c r="BB10" i="34"/>
  <c r="BG10" i="34" s="1"/>
  <c r="AZ10" i="34"/>
  <c r="AY10" i="34"/>
  <c r="AW10" i="34"/>
  <c r="AV10" i="34" s="1"/>
  <c r="AS10" i="34" s="1"/>
  <c r="AU10" i="34"/>
  <c r="AT10" i="34" s="1"/>
  <c r="AM10" i="34"/>
  <c r="BF10" i="34" s="1"/>
  <c r="BB9" i="34"/>
  <c r="BB40" i="34" s="1"/>
  <c r="AZ9" i="34"/>
  <c r="AY9" i="34"/>
  <c r="AY40" i="34" s="1"/>
  <c r="AW9" i="34"/>
  <c r="AU9" i="34" s="1"/>
  <c r="AM9" i="34"/>
  <c r="BF9" i="34" s="1"/>
  <c r="AO40" i="40" l="1"/>
  <c r="BE9" i="40"/>
  <c r="BE40" i="40" s="1"/>
  <c r="BD14" i="38"/>
  <c r="BC14" i="38"/>
  <c r="BD21" i="38"/>
  <c r="BD29" i="38"/>
  <c r="BC29" i="38"/>
  <c r="BD20" i="38"/>
  <c r="BC20" i="38"/>
  <c r="AV40" i="38"/>
  <c r="AT20" i="38"/>
  <c r="AU40" i="38"/>
  <c r="BC21" i="38"/>
  <c r="BD28" i="38"/>
  <c r="BC28" i="38"/>
  <c r="AS40" i="38"/>
  <c r="AQ40" i="38"/>
  <c r="AN9" i="38"/>
  <c r="AP40" i="38"/>
  <c r="AO9" i="38"/>
  <c r="AW28" i="35"/>
  <c r="AR28" i="35"/>
  <c r="AP10" i="35"/>
  <c r="AO10" i="35" s="1"/>
  <c r="BE10" i="35" s="1"/>
  <c r="AQ10" i="35"/>
  <c r="AN10" i="35" s="1"/>
  <c r="AP13" i="35"/>
  <c r="AO13" i="35" s="1"/>
  <c r="AQ13" i="35"/>
  <c r="AN13" i="35" s="1"/>
  <c r="AP11" i="35"/>
  <c r="AO11" i="35" s="1"/>
  <c r="AQ11" i="35"/>
  <c r="AN11" i="35" s="1"/>
  <c r="AP21" i="35"/>
  <c r="AO21" i="35" s="1"/>
  <c r="AQ21" i="35"/>
  <c r="AN21" i="35" s="1"/>
  <c r="AW35" i="35"/>
  <c r="AU35" i="35" s="1"/>
  <c r="AT35" i="35" s="1"/>
  <c r="AR35" i="35"/>
  <c r="AW34" i="35"/>
  <c r="AR34" i="35"/>
  <c r="AM39" i="35"/>
  <c r="BF39" i="35" s="1"/>
  <c r="AX27" i="35"/>
  <c r="AX29" i="35"/>
  <c r="AM31" i="35"/>
  <c r="BF31" i="35" s="1"/>
  <c r="BG35" i="35"/>
  <c r="AX38" i="35"/>
  <c r="AR38" i="35" s="1"/>
  <c r="AU9" i="35"/>
  <c r="AT9" i="35" s="1"/>
  <c r="AV10" i="35"/>
  <c r="AS10" i="35" s="1"/>
  <c r="AM13" i="35"/>
  <c r="BF13" i="35" s="1"/>
  <c r="AQ17" i="35"/>
  <c r="AN17" i="35" s="1"/>
  <c r="AM21" i="35"/>
  <c r="BF21" i="35" s="1"/>
  <c r="AX22" i="35"/>
  <c r="AR22" i="35" s="1"/>
  <c r="AU23" i="35"/>
  <c r="AT23" i="35" s="1"/>
  <c r="AX24" i="35"/>
  <c r="AR24" i="35" s="1"/>
  <c r="BG26" i="35"/>
  <c r="AU33" i="35"/>
  <c r="AT33" i="35" s="1"/>
  <c r="AU39" i="35"/>
  <c r="AT39" i="35" s="1"/>
  <c r="BE33" i="35"/>
  <c r="AX12" i="35"/>
  <c r="AR12" i="35" s="1"/>
  <c r="AU15" i="35"/>
  <c r="AT15" i="35" s="1"/>
  <c r="AX16" i="35"/>
  <c r="AR16" i="35" s="1"/>
  <c r="AP16" i="35" s="1"/>
  <c r="AO16" i="35" s="1"/>
  <c r="AU19" i="35"/>
  <c r="AT19" i="35" s="1"/>
  <c r="AX20" i="35"/>
  <c r="AR20" i="35" s="1"/>
  <c r="AP20" i="35" s="1"/>
  <c r="AO20" i="35" s="1"/>
  <c r="AU21" i="35"/>
  <c r="AT21" i="35" s="1"/>
  <c r="AV22" i="35"/>
  <c r="AS22" i="35" s="1"/>
  <c r="AV24" i="35"/>
  <c r="AS24" i="35" s="1"/>
  <c r="AP26" i="35"/>
  <c r="AO26" i="35" s="1"/>
  <c r="AM29" i="35"/>
  <c r="BF29" i="35" s="1"/>
  <c r="AX31" i="35"/>
  <c r="AR31" i="35" s="1"/>
  <c r="AX36" i="35"/>
  <c r="AR36" i="35" s="1"/>
  <c r="BF40" i="34"/>
  <c r="AW13" i="34"/>
  <c r="AR13" i="34"/>
  <c r="AQ33" i="34"/>
  <c r="AN33" i="34" s="1"/>
  <c r="BD33" i="34" s="1"/>
  <c r="AP33" i="34"/>
  <c r="AO33" i="34" s="1"/>
  <c r="BE33" i="34" s="1"/>
  <c r="AQ21" i="34"/>
  <c r="AN21" i="34" s="1"/>
  <c r="AP21" i="34"/>
  <c r="AO21" i="34" s="1"/>
  <c r="BE21" i="34" s="1"/>
  <c r="AQ25" i="34"/>
  <c r="AN25" i="34" s="1"/>
  <c r="AP25" i="34"/>
  <c r="AO25" i="34" s="1"/>
  <c r="BE25" i="34" s="1"/>
  <c r="AW35" i="34"/>
  <c r="AR35" i="34"/>
  <c r="AW27" i="34"/>
  <c r="AR27" i="34"/>
  <c r="AW29" i="34"/>
  <c r="AR29" i="34"/>
  <c r="AQ37" i="34"/>
  <c r="AN37" i="34" s="1"/>
  <c r="AP37" i="34"/>
  <c r="AO37" i="34" s="1"/>
  <c r="BE37" i="34" s="1"/>
  <c r="AZ40" i="34"/>
  <c r="AR14" i="34"/>
  <c r="AX20" i="34"/>
  <c r="AX22" i="34"/>
  <c r="AR22" i="34" s="1"/>
  <c r="AV26" i="34"/>
  <c r="AS26" i="34" s="1"/>
  <c r="AX28" i="34"/>
  <c r="AV30" i="34"/>
  <c r="AS30" i="34" s="1"/>
  <c r="AV38" i="34"/>
  <c r="AS38" i="34" s="1"/>
  <c r="AU31" i="34"/>
  <c r="AT31" i="34" s="1"/>
  <c r="AX10" i="34"/>
  <c r="AR10" i="34" s="1"/>
  <c r="AX23" i="34"/>
  <c r="AR23" i="34" s="1"/>
  <c r="AQ23" i="34" s="1"/>
  <c r="AN23" i="34" s="1"/>
  <c r="AX24" i="34"/>
  <c r="AR24" i="34" s="1"/>
  <c r="AV32" i="34"/>
  <c r="AS32" i="34" s="1"/>
  <c r="AX34" i="34"/>
  <c r="AV36" i="34"/>
  <c r="AS36" i="34" s="1"/>
  <c r="AQ19" i="35"/>
  <c r="AN19" i="35" s="1"/>
  <c r="AP19" i="35"/>
  <c r="AO19" i="35" s="1"/>
  <c r="BC21" i="35"/>
  <c r="BD21" i="35"/>
  <c r="AQ39" i="35"/>
  <c r="AN39" i="35" s="1"/>
  <c r="AP39" i="35"/>
  <c r="AO39" i="35" s="1"/>
  <c r="BE39" i="35" s="1"/>
  <c r="BC17" i="35"/>
  <c r="BD17" i="35"/>
  <c r="BC24" i="35"/>
  <c r="BD24" i="35"/>
  <c r="AU28" i="35"/>
  <c r="AT28" i="35" s="1"/>
  <c r="AV28" i="35"/>
  <c r="AS28" i="35" s="1"/>
  <c r="BE11" i="35"/>
  <c r="AP12" i="35"/>
  <c r="AO12" i="35" s="1"/>
  <c r="BE12" i="35" s="1"/>
  <c r="AQ12" i="35"/>
  <c r="AN12" i="35" s="1"/>
  <c r="BD13" i="35"/>
  <c r="BC13" i="35"/>
  <c r="AP31" i="35"/>
  <c r="AO31" i="35" s="1"/>
  <c r="BE31" i="35" s="1"/>
  <c r="AQ31" i="35"/>
  <c r="AN31" i="35" s="1"/>
  <c r="BC36" i="35"/>
  <c r="BD36" i="35"/>
  <c r="AQ37" i="35"/>
  <c r="AN37" i="35" s="1"/>
  <c r="AP37" i="35"/>
  <c r="AO37" i="35" s="1"/>
  <c r="BE37" i="35" s="1"/>
  <c r="AQ15" i="35"/>
  <c r="AN15" i="35" s="1"/>
  <c r="AP15" i="35"/>
  <c r="AO15" i="35" s="1"/>
  <c r="BE15" i="35" s="1"/>
  <c r="AQ23" i="35"/>
  <c r="AN23" i="35" s="1"/>
  <c r="AP23" i="35"/>
  <c r="AO23" i="35" s="1"/>
  <c r="BE23" i="35" s="1"/>
  <c r="BC38" i="35"/>
  <c r="BD38" i="35"/>
  <c r="BC11" i="35"/>
  <c r="BD11" i="35"/>
  <c r="AP22" i="35"/>
  <c r="AO22" i="35" s="1"/>
  <c r="BE22" i="35" s="1"/>
  <c r="AQ22" i="35"/>
  <c r="AN22" i="35" s="1"/>
  <c r="BD25" i="35"/>
  <c r="BC25" i="35"/>
  <c r="AR9" i="35"/>
  <c r="BG17" i="35"/>
  <c r="AQ30" i="35"/>
  <c r="AN30" i="35" s="1"/>
  <c r="AP30" i="35"/>
  <c r="AO30" i="35" s="1"/>
  <c r="BE30" i="35" s="1"/>
  <c r="AU34" i="35"/>
  <c r="AT34" i="35" s="1"/>
  <c r="AV34" i="35"/>
  <c r="AS34" i="35" s="1"/>
  <c r="AY40" i="35"/>
  <c r="AM10" i="35"/>
  <c r="BF10" i="35" s="1"/>
  <c r="BG11" i="35"/>
  <c r="BE26" i="35"/>
  <c r="AQ28" i="35"/>
  <c r="AN28" i="35" s="1"/>
  <c r="AP28" i="35"/>
  <c r="AO28" i="35" s="1"/>
  <c r="BE28" i="35" s="1"/>
  <c r="AZ40" i="35"/>
  <c r="BF9" i="35"/>
  <c r="AM14" i="35"/>
  <c r="BF14" i="35" s="1"/>
  <c r="BG15" i="35"/>
  <c r="AU16" i="35"/>
  <c r="AT16" i="35" s="1"/>
  <c r="BE16" i="35" s="1"/>
  <c r="AM18" i="35"/>
  <c r="BF18" i="35" s="1"/>
  <c r="BG19" i="35"/>
  <c r="AU20" i="35"/>
  <c r="AT20" i="35" s="1"/>
  <c r="BE20" i="35" s="1"/>
  <c r="BE21" i="35"/>
  <c r="AQ32" i="35"/>
  <c r="AN32" i="35" s="1"/>
  <c r="AP32" i="35"/>
  <c r="AO32" i="35" s="1"/>
  <c r="BE32" i="35" s="1"/>
  <c r="BB40" i="35"/>
  <c r="AM12" i="35"/>
  <c r="BF12" i="35" s="1"/>
  <c r="AU13" i="35"/>
  <c r="AT13" i="35" s="1"/>
  <c r="AX14" i="35"/>
  <c r="AQ16" i="35"/>
  <c r="AN16" i="35" s="1"/>
  <c r="AU17" i="35"/>
  <c r="AT17" i="35" s="1"/>
  <c r="BE17" i="35" s="1"/>
  <c r="AX18" i="35"/>
  <c r="AR18" i="35" s="1"/>
  <c r="AQ20" i="35"/>
  <c r="AN20" i="35" s="1"/>
  <c r="AP25" i="35"/>
  <c r="AO25" i="35" s="1"/>
  <c r="BE25" i="35" s="1"/>
  <c r="AV26" i="35"/>
  <c r="AS26" i="35" s="1"/>
  <c r="AQ33" i="35"/>
  <c r="AN33" i="35" s="1"/>
  <c r="AV35" i="35"/>
  <c r="AS35" i="35" s="1"/>
  <c r="BG36" i="35"/>
  <c r="BG38" i="35"/>
  <c r="BG30" i="35"/>
  <c r="BG32" i="35"/>
  <c r="BG34" i="35"/>
  <c r="AU13" i="34"/>
  <c r="AT13" i="34" s="1"/>
  <c r="AV13" i="34"/>
  <c r="AS13" i="34" s="1"/>
  <c r="AT9" i="34"/>
  <c r="AP10" i="34"/>
  <c r="AO10" i="34" s="1"/>
  <c r="BE10" i="34" s="1"/>
  <c r="AQ10" i="34"/>
  <c r="AN10" i="34" s="1"/>
  <c r="AP11" i="34"/>
  <c r="AO11" i="34" s="1"/>
  <c r="AQ15" i="34"/>
  <c r="AN15" i="34" s="1"/>
  <c r="AP15" i="34"/>
  <c r="AO15" i="34" s="1"/>
  <c r="BE15" i="34" s="1"/>
  <c r="AQ16" i="34"/>
  <c r="AN16" i="34" s="1"/>
  <c r="AP16" i="34"/>
  <c r="AO16" i="34" s="1"/>
  <c r="BE16" i="34" s="1"/>
  <c r="AQ17" i="34"/>
  <c r="AN17" i="34" s="1"/>
  <c r="AP17" i="34"/>
  <c r="AO17" i="34" s="1"/>
  <c r="BE17" i="34" s="1"/>
  <c r="AQ18" i="34"/>
  <c r="AN18" i="34" s="1"/>
  <c r="AP18" i="34"/>
  <c r="AO18" i="34" s="1"/>
  <c r="BE18" i="34" s="1"/>
  <c r="AQ19" i="34"/>
  <c r="AN19" i="34" s="1"/>
  <c r="AP19" i="34"/>
  <c r="AO19" i="34" s="1"/>
  <c r="BE19" i="34" s="1"/>
  <c r="AP23" i="34"/>
  <c r="AO23" i="34" s="1"/>
  <c r="BE23" i="34" s="1"/>
  <c r="AV9" i="34"/>
  <c r="BG9" i="34"/>
  <c r="BG11" i="34"/>
  <c r="AX12" i="34"/>
  <c r="AR12" i="34" s="1"/>
  <c r="BG13" i="34"/>
  <c r="AM40" i="34"/>
  <c r="AX9" i="34"/>
  <c r="AU11" i="34"/>
  <c r="AT11" i="34" s="1"/>
  <c r="AV11" i="34"/>
  <c r="AS11" i="34" s="1"/>
  <c r="AU14" i="34"/>
  <c r="AT14" i="34" s="1"/>
  <c r="AQ22" i="34"/>
  <c r="AN22" i="34" s="1"/>
  <c r="AP22" i="34"/>
  <c r="AO22" i="34" s="1"/>
  <c r="BE22" i="34" s="1"/>
  <c r="AV15" i="34"/>
  <c r="AS15" i="34" s="1"/>
  <c r="AV17" i="34"/>
  <c r="AS17" i="34" s="1"/>
  <c r="AV19" i="34"/>
  <c r="AS19" i="34" s="1"/>
  <c r="AV21" i="34"/>
  <c r="AS21" i="34" s="1"/>
  <c r="AQ36" i="34"/>
  <c r="AN36" i="34" s="1"/>
  <c r="AP36" i="34"/>
  <c r="AO36" i="34" s="1"/>
  <c r="BE36" i="34" s="1"/>
  <c r="AP39" i="34"/>
  <c r="AO39" i="34" s="1"/>
  <c r="BE39" i="34" s="1"/>
  <c r="AQ24" i="34"/>
  <c r="AN24" i="34" s="1"/>
  <c r="AP24" i="34"/>
  <c r="AO24" i="34" s="1"/>
  <c r="BE24" i="34" s="1"/>
  <c r="AQ30" i="34"/>
  <c r="AN30" i="34" s="1"/>
  <c r="AP30" i="34"/>
  <c r="AO30" i="34" s="1"/>
  <c r="BE30" i="34" s="1"/>
  <c r="AV35" i="34"/>
  <c r="AS35" i="34" s="1"/>
  <c r="AU35" i="34"/>
  <c r="AT35" i="34" s="1"/>
  <c r="BC39" i="34"/>
  <c r="BG15" i="34"/>
  <c r="BG17" i="34"/>
  <c r="BG19" i="34"/>
  <c r="BG21" i="34"/>
  <c r="AQ26" i="34"/>
  <c r="AN26" i="34" s="1"/>
  <c r="AP26" i="34"/>
  <c r="AO26" i="34" s="1"/>
  <c r="BE26" i="34" s="1"/>
  <c r="AV29" i="34"/>
  <c r="AS29" i="34" s="1"/>
  <c r="AU29" i="34"/>
  <c r="AT29" i="34" s="1"/>
  <c r="BC33" i="34"/>
  <c r="AQ38" i="34"/>
  <c r="AN38" i="34" s="1"/>
  <c r="AP38" i="34"/>
  <c r="AO38" i="34" s="1"/>
  <c r="BE38" i="34" s="1"/>
  <c r="AV27" i="34"/>
  <c r="AS27" i="34" s="1"/>
  <c r="AU27" i="34"/>
  <c r="AT27" i="34" s="1"/>
  <c r="AP31" i="34"/>
  <c r="AO31" i="34" s="1"/>
  <c r="BE31" i="34" s="1"/>
  <c r="AQ32" i="34"/>
  <c r="AN32" i="34" s="1"/>
  <c r="AP32" i="34"/>
  <c r="AO32" i="34" s="1"/>
  <c r="BE32" i="34" s="1"/>
  <c r="BG24" i="34"/>
  <c r="J44" i="25"/>
  <c r="J44" i="31"/>
  <c r="J43" i="31"/>
  <c r="BB10" i="25"/>
  <c r="AM10" i="25" s="1"/>
  <c r="BB11" i="25"/>
  <c r="BB12" i="25"/>
  <c r="AM12" i="25" s="1"/>
  <c r="BF12" i="25" s="1"/>
  <c r="BB13" i="25"/>
  <c r="AM13" i="25"/>
  <c r="BF13" i="25" s="1"/>
  <c r="BB14" i="25"/>
  <c r="AM14" i="25" s="1"/>
  <c r="BF14" i="25" s="1"/>
  <c r="BB15" i="25"/>
  <c r="AM15" i="25" s="1"/>
  <c r="BF15" i="25" s="1"/>
  <c r="BB16" i="25"/>
  <c r="BG16" i="25" s="1"/>
  <c r="BB17" i="25"/>
  <c r="AM17" i="25" s="1"/>
  <c r="BF17" i="25" s="1"/>
  <c r="BB18" i="25"/>
  <c r="AM18" i="25" s="1"/>
  <c r="BF18" i="25" s="1"/>
  <c r="BB19" i="25"/>
  <c r="AM19" i="25" s="1"/>
  <c r="BF19" i="25" s="1"/>
  <c r="BB20" i="25"/>
  <c r="BG20" i="25" s="1"/>
  <c r="BB21" i="25"/>
  <c r="AM21" i="25" s="1"/>
  <c r="BF21" i="25" s="1"/>
  <c r="BB22" i="25"/>
  <c r="AM22" i="25" s="1"/>
  <c r="BF22" i="25" s="1"/>
  <c r="BB23" i="25"/>
  <c r="AM23" i="25" s="1"/>
  <c r="BF23" i="25" s="1"/>
  <c r="BB24" i="25"/>
  <c r="BG24" i="25" s="1"/>
  <c r="BB25" i="25"/>
  <c r="AM25" i="25" s="1"/>
  <c r="BF25" i="25" s="1"/>
  <c r="BB26" i="25"/>
  <c r="AM26" i="25" s="1"/>
  <c r="BF26" i="25" s="1"/>
  <c r="BB27" i="25"/>
  <c r="BG27" i="25" s="1"/>
  <c r="BB28" i="25"/>
  <c r="BG28" i="25" s="1"/>
  <c r="BB29" i="25"/>
  <c r="AM29" i="25" s="1"/>
  <c r="BF29" i="25" s="1"/>
  <c r="BB30" i="25"/>
  <c r="AM30" i="25" s="1"/>
  <c r="BF30" i="25" s="1"/>
  <c r="BB31" i="25"/>
  <c r="AM31" i="25" s="1"/>
  <c r="BF31" i="25" s="1"/>
  <c r="BB32" i="25"/>
  <c r="BG32" i="25" s="1"/>
  <c r="BB33" i="25"/>
  <c r="BG33" i="25" s="1"/>
  <c r="BB34" i="25"/>
  <c r="AM34" i="25" s="1"/>
  <c r="BF34" i="25" s="1"/>
  <c r="BB35" i="25"/>
  <c r="AM35" i="25" s="1"/>
  <c r="BF35" i="25" s="1"/>
  <c r="BB36" i="25"/>
  <c r="BG36" i="25" s="1"/>
  <c r="BB37" i="25"/>
  <c r="AM37" i="25" s="1"/>
  <c r="BF37" i="25" s="1"/>
  <c r="BB38" i="25"/>
  <c r="BG38" i="25" s="1"/>
  <c r="AM38" i="25"/>
  <c r="BF38" i="25" s="1"/>
  <c r="BB39" i="25"/>
  <c r="AM39" i="25" s="1"/>
  <c r="BF39" i="25" s="1"/>
  <c r="BB9" i="25"/>
  <c r="AM9" i="25" s="1"/>
  <c r="BF9" i="25" s="1"/>
  <c r="AB44" i="25"/>
  <c r="B3" i="28"/>
  <c r="C10" i="28"/>
  <c r="B10" i="28"/>
  <c r="C9" i="28"/>
  <c r="B9" i="28"/>
  <c r="C3" i="28"/>
  <c r="AI48" i="31"/>
  <c r="Y48" i="31"/>
  <c r="X48" i="31"/>
  <c r="B48" i="31"/>
  <c r="A48" i="31"/>
  <c r="Y47" i="31"/>
  <c r="A47" i="31"/>
  <c r="AB45" i="31"/>
  <c r="AB44" i="31"/>
  <c r="T40" i="31"/>
  <c r="F46" i="31"/>
  <c r="Y45" i="31"/>
  <c r="AZ39" i="31"/>
  <c r="AY39" i="31"/>
  <c r="AX39" i="31"/>
  <c r="AR39" i="31"/>
  <c r="AW39" i="31"/>
  <c r="AU39" i="31"/>
  <c r="AT39" i="31"/>
  <c r="BD39" i="31"/>
  <c r="AV39" i="31"/>
  <c r="AS39" i="31"/>
  <c r="AM39" i="31"/>
  <c r="AZ38" i="31"/>
  <c r="AY38" i="31"/>
  <c r="AW38" i="31"/>
  <c r="AU38" i="31"/>
  <c r="AT38" i="31"/>
  <c r="BD38" i="31"/>
  <c r="AV38" i="31"/>
  <c r="AS38" i="31"/>
  <c r="AM38" i="31"/>
  <c r="AZ37" i="31"/>
  <c r="AY37" i="31"/>
  <c r="AW37" i="31"/>
  <c r="AM37" i="31"/>
  <c r="AZ36" i="31"/>
  <c r="AY36" i="31"/>
  <c r="AX36" i="31"/>
  <c r="AR36" i="31"/>
  <c r="AW36" i="31"/>
  <c r="AM36" i="31"/>
  <c r="AZ35" i="31"/>
  <c r="AY35" i="31"/>
  <c r="AX35" i="31"/>
  <c r="AW35" i="31"/>
  <c r="AR35" i="31"/>
  <c r="AM35" i="31"/>
  <c r="AZ34" i="31"/>
  <c r="AY34" i="31"/>
  <c r="AX34" i="31"/>
  <c r="AW34" i="31"/>
  <c r="AR34" i="31"/>
  <c r="AM34" i="31"/>
  <c r="AZ33" i="31"/>
  <c r="AY33" i="31"/>
  <c r="AX33" i="31"/>
  <c r="AR33" i="31"/>
  <c r="AW33" i="31"/>
  <c r="AM33" i="31"/>
  <c r="AZ32" i="31"/>
  <c r="AY32" i="31"/>
  <c r="AW32" i="31"/>
  <c r="AM32" i="31"/>
  <c r="AZ31" i="31"/>
  <c r="AY31" i="31"/>
  <c r="AX31" i="31"/>
  <c r="AR31" i="31"/>
  <c r="AW31" i="31"/>
  <c r="AU31" i="31"/>
  <c r="AT31" i="31"/>
  <c r="BD31" i="31"/>
  <c r="AM31" i="31"/>
  <c r="AZ30" i="31"/>
  <c r="AX30" i="31"/>
  <c r="AR30" i="31"/>
  <c r="AY30" i="31"/>
  <c r="AW30" i="31"/>
  <c r="AU30" i="31"/>
  <c r="AT30" i="31"/>
  <c r="BD30" i="31"/>
  <c r="AV30" i="31"/>
  <c r="AS30" i="31"/>
  <c r="AM30" i="31"/>
  <c r="AZ29" i="31"/>
  <c r="AY29" i="31"/>
  <c r="AX29" i="31"/>
  <c r="AW29" i="31"/>
  <c r="AR29" i="31"/>
  <c r="AQ29" i="31"/>
  <c r="AN29" i="31"/>
  <c r="AP29" i="31"/>
  <c r="AO29" i="31"/>
  <c r="AM29" i="31"/>
  <c r="AZ28" i="31"/>
  <c r="AY28" i="31"/>
  <c r="AX28" i="31"/>
  <c r="AW28" i="31"/>
  <c r="AR28" i="31"/>
  <c r="AM28" i="31"/>
  <c r="AZ27" i="31"/>
  <c r="AY27" i="31"/>
  <c r="AR27" i="31"/>
  <c r="AM27" i="31"/>
  <c r="AZ26" i="31"/>
  <c r="AY26" i="31"/>
  <c r="AX26" i="31"/>
  <c r="AR26" i="31"/>
  <c r="AQ26" i="31"/>
  <c r="AN26" i="31"/>
  <c r="AW26" i="31"/>
  <c r="AU26" i="31"/>
  <c r="AT26" i="31"/>
  <c r="BD26" i="31"/>
  <c r="AV26" i="31"/>
  <c r="AS26" i="31"/>
  <c r="AM26" i="31"/>
  <c r="AZ25" i="31"/>
  <c r="AY25" i="31"/>
  <c r="AW25" i="31"/>
  <c r="AM25" i="31"/>
  <c r="AZ24" i="31"/>
  <c r="AY24" i="31"/>
  <c r="AW24" i="31"/>
  <c r="AM24" i="31"/>
  <c r="AZ23" i="31"/>
  <c r="AY23" i="31"/>
  <c r="AW23" i="31"/>
  <c r="AM23" i="31"/>
  <c r="AZ22" i="31"/>
  <c r="AY22" i="31"/>
  <c r="AW22" i="31"/>
  <c r="AM22" i="31"/>
  <c r="AZ21" i="31"/>
  <c r="AY21" i="31"/>
  <c r="AR21" i="31"/>
  <c r="AP21" i="31"/>
  <c r="AO21" i="31"/>
  <c r="AM21" i="31"/>
  <c r="AZ20" i="31"/>
  <c r="AY20" i="31"/>
  <c r="AX20" i="31"/>
  <c r="AW20" i="31"/>
  <c r="AR20" i="31"/>
  <c r="AQ20" i="31"/>
  <c r="AN20" i="31"/>
  <c r="AM20" i="31"/>
  <c r="AZ19" i="31"/>
  <c r="AY19" i="31"/>
  <c r="AX19" i="31"/>
  <c r="AR19" i="31"/>
  <c r="AP19" i="31"/>
  <c r="AO19" i="31"/>
  <c r="AW19" i="31"/>
  <c r="AU19" i="31"/>
  <c r="AT19" i="31"/>
  <c r="BD19" i="31"/>
  <c r="AM19" i="31"/>
  <c r="AZ18" i="31"/>
  <c r="AY18" i="31"/>
  <c r="AX18" i="31"/>
  <c r="AR18" i="31"/>
  <c r="AW18" i="31"/>
  <c r="AM18" i="31"/>
  <c r="AZ17" i="31"/>
  <c r="AY17" i="31"/>
  <c r="AW17" i="31"/>
  <c r="AM17" i="31"/>
  <c r="AZ16" i="31"/>
  <c r="AY16" i="31"/>
  <c r="AX16" i="31"/>
  <c r="AR16" i="31"/>
  <c r="AW16" i="31"/>
  <c r="AU16" i="31"/>
  <c r="AT16" i="31"/>
  <c r="BD16" i="31"/>
  <c r="AM16" i="31"/>
  <c r="AZ15" i="31"/>
  <c r="AY15" i="31"/>
  <c r="AX15" i="31"/>
  <c r="AR15" i="31"/>
  <c r="AW15" i="31"/>
  <c r="AM15" i="31"/>
  <c r="AZ14" i="31"/>
  <c r="AY14" i="31"/>
  <c r="AX14" i="31"/>
  <c r="AW14" i="31"/>
  <c r="AU14" i="31"/>
  <c r="AT14" i="31"/>
  <c r="BD14" i="31"/>
  <c r="AR14" i="31"/>
  <c r="AM14" i="31"/>
  <c r="AZ13" i="31"/>
  <c r="AY13" i="31"/>
  <c r="AX13" i="31"/>
  <c r="AW13" i="31"/>
  <c r="AV13" i="31"/>
  <c r="AR13" i="31"/>
  <c r="AP13" i="31"/>
  <c r="AM13" i="31"/>
  <c r="AZ12" i="31"/>
  <c r="AY12" i="31"/>
  <c r="AX12" i="31"/>
  <c r="AR12" i="31"/>
  <c r="AW12" i="31"/>
  <c r="AU12" i="31"/>
  <c r="AT12" i="31"/>
  <c r="BD12" i="31"/>
  <c r="AM12" i="31"/>
  <c r="AZ11" i="31"/>
  <c r="AY11" i="31"/>
  <c r="AW11" i="31"/>
  <c r="AM11" i="31"/>
  <c r="AZ10" i="31"/>
  <c r="AY10" i="31"/>
  <c r="AW10" i="31"/>
  <c r="AM10" i="31"/>
  <c r="AZ9" i="31"/>
  <c r="AX9" i="31"/>
  <c r="AR9" i="31"/>
  <c r="AY9" i="31"/>
  <c r="AW9" i="31"/>
  <c r="AU9" i="31"/>
  <c r="AT9" i="31"/>
  <c r="BD9" i="31"/>
  <c r="AM9" i="31"/>
  <c r="Y6" i="31"/>
  <c r="T40" i="25"/>
  <c r="F46" i="25" s="1"/>
  <c r="B4" i="28"/>
  <c r="AY9" i="25"/>
  <c r="AZ9" i="25"/>
  <c r="AW9" i="25"/>
  <c r="AY10" i="25"/>
  <c r="AZ10" i="25"/>
  <c r="AW10" i="25"/>
  <c r="AU10" i="25" s="1"/>
  <c r="AT10" i="25" s="1"/>
  <c r="AY11" i="25"/>
  <c r="AZ11" i="25"/>
  <c r="AW11" i="25"/>
  <c r="AU11" i="25" s="1"/>
  <c r="AT11" i="25" s="1"/>
  <c r="AY12" i="25"/>
  <c r="AZ12" i="25"/>
  <c r="AW12" i="25"/>
  <c r="AU12" i="25" s="1"/>
  <c r="AT12" i="25" s="1"/>
  <c r="AY13" i="25"/>
  <c r="AZ13" i="25"/>
  <c r="AR13" i="25"/>
  <c r="AQ13" i="25" s="1"/>
  <c r="AN13" i="25" s="1"/>
  <c r="AY14" i="25"/>
  <c r="AZ14" i="25"/>
  <c r="AR14" i="25"/>
  <c r="AP14" i="25" s="1"/>
  <c r="AO14" i="25" s="1"/>
  <c r="AY15" i="25"/>
  <c r="AZ15" i="25"/>
  <c r="AW15" i="25"/>
  <c r="AV15" i="25" s="1"/>
  <c r="AS15" i="25" s="1"/>
  <c r="AY16" i="25"/>
  <c r="AZ16" i="25"/>
  <c r="AW16" i="25"/>
  <c r="AV16" i="25" s="1"/>
  <c r="AY17" i="25"/>
  <c r="AZ17" i="25"/>
  <c r="AW17" i="25"/>
  <c r="AU17" i="25" s="1"/>
  <c r="AT17" i="25" s="1"/>
  <c r="AY18" i="25"/>
  <c r="AZ18" i="25"/>
  <c r="AW18" i="25"/>
  <c r="AU18" i="25" s="1"/>
  <c r="AT18" i="25" s="1"/>
  <c r="AY19" i="25"/>
  <c r="AZ19" i="25"/>
  <c r="AW19" i="25"/>
  <c r="AV19" i="25" s="1"/>
  <c r="AS19" i="25" s="1"/>
  <c r="AY20" i="25"/>
  <c r="AZ20" i="25"/>
  <c r="AR20" i="25"/>
  <c r="AQ20" i="25" s="1"/>
  <c r="AN20" i="25" s="1"/>
  <c r="AY21" i="25"/>
  <c r="AZ21" i="25"/>
  <c r="AR21" i="25"/>
  <c r="AQ21" i="25" s="1"/>
  <c r="AN21" i="25" s="1"/>
  <c r="AY22" i="25"/>
  <c r="AZ22" i="25"/>
  <c r="AW22" i="25"/>
  <c r="AV22" i="25" s="1"/>
  <c r="AS22" i="25" s="1"/>
  <c r="AY23" i="25"/>
  <c r="AZ23" i="25"/>
  <c r="AW23" i="25"/>
  <c r="AU23" i="25" s="1"/>
  <c r="AT23" i="25" s="1"/>
  <c r="AY24" i="25"/>
  <c r="AZ24" i="25"/>
  <c r="AW24" i="25"/>
  <c r="AU24" i="25" s="1"/>
  <c r="AT24" i="25" s="1"/>
  <c r="AY25" i="25"/>
  <c r="AZ25" i="25"/>
  <c r="AW25" i="25"/>
  <c r="AV25" i="25" s="1"/>
  <c r="AS25" i="25" s="1"/>
  <c r="AY26" i="25"/>
  <c r="AZ26" i="25"/>
  <c r="AW26" i="25"/>
  <c r="AU26" i="25" s="1"/>
  <c r="AT26" i="25" s="1"/>
  <c r="AY27" i="25"/>
  <c r="AZ27" i="25"/>
  <c r="AR27" i="25"/>
  <c r="AP27" i="25" s="1"/>
  <c r="AO27" i="25" s="1"/>
  <c r="AY28" i="25"/>
  <c r="AZ28" i="25"/>
  <c r="AR28" i="25"/>
  <c r="AP28" i="25" s="1"/>
  <c r="AO28" i="25" s="1"/>
  <c r="AR29" i="25"/>
  <c r="AQ29" i="25" s="1"/>
  <c r="AN29" i="25" s="1"/>
  <c r="AY29" i="25"/>
  <c r="AZ29" i="25"/>
  <c r="AY30" i="25"/>
  <c r="AZ30" i="25"/>
  <c r="AW30" i="25"/>
  <c r="AV30" i="25" s="1"/>
  <c r="AS30" i="25" s="1"/>
  <c r="AY31" i="25"/>
  <c r="AZ31" i="25"/>
  <c r="AW31" i="25"/>
  <c r="AV31" i="25" s="1"/>
  <c r="AS31" i="25" s="1"/>
  <c r="AY32" i="25"/>
  <c r="AZ32" i="25"/>
  <c r="AW32" i="25"/>
  <c r="AU32" i="25" s="1"/>
  <c r="AT32" i="25" s="1"/>
  <c r="AY33" i="25"/>
  <c r="AZ33" i="25"/>
  <c r="AW33" i="25"/>
  <c r="AV33" i="25" s="1"/>
  <c r="AS33" i="25" s="1"/>
  <c r="AY34" i="25"/>
  <c r="AX34" i="25" s="1"/>
  <c r="AW34" i="25" s="1"/>
  <c r="AZ34" i="25"/>
  <c r="AR34" i="25"/>
  <c r="AQ34" i="25" s="1"/>
  <c r="AN34" i="25" s="1"/>
  <c r="AY35" i="25"/>
  <c r="AZ35" i="25"/>
  <c r="AR35" i="25"/>
  <c r="AP35" i="25" s="1"/>
  <c r="AO35" i="25" s="1"/>
  <c r="AY36" i="25"/>
  <c r="AZ36" i="25"/>
  <c r="AW36" i="25"/>
  <c r="AU36" i="25" s="1"/>
  <c r="AT36" i="25" s="1"/>
  <c r="AY37" i="25"/>
  <c r="AX37" i="25" s="1"/>
  <c r="AR37" i="25" s="1"/>
  <c r="AQ37" i="25" s="1"/>
  <c r="AN37" i="25" s="1"/>
  <c r="AZ37" i="25"/>
  <c r="AW37" i="25"/>
  <c r="AU37" i="25" s="1"/>
  <c r="AT37" i="25" s="1"/>
  <c r="AY38" i="25"/>
  <c r="AZ38" i="25"/>
  <c r="AW38" i="25"/>
  <c r="AU38" i="25" s="1"/>
  <c r="AT38" i="25" s="1"/>
  <c r="AY39" i="25"/>
  <c r="AZ39" i="25"/>
  <c r="AW39" i="25"/>
  <c r="AU39" i="25" s="1"/>
  <c r="AT39" i="25" s="1"/>
  <c r="C12" i="28"/>
  <c r="B12" i="28"/>
  <c r="B11" i="28"/>
  <c r="C11" i="28"/>
  <c r="C7" i="28"/>
  <c r="C8" i="28"/>
  <c r="C6" i="28"/>
  <c r="C2" i="28"/>
  <c r="B2" i="28"/>
  <c r="B48" i="25"/>
  <c r="A48" i="25"/>
  <c r="AI48" i="25"/>
  <c r="X48" i="25"/>
  <c r="A47" i="25"/>
  <c r="Y48" i="25"/>
  <c r="Y47" i="25"/>
  <c r="AB45" i="25"/>
  <c r="W10" i="31"/>
  <c r="BC10" i="31"/>
  <c r="W11" i="31"/>
  <c r="BC11" i="31"/>
  <c r="W12" i="31"/>
  <c r="BC12" i="31"/>
  <c r="W13" i="31"/>
  <c r="BC13" i="31"/>
  <c r="W14" i="31"/>
  <c r="BC14" i="31"/>
  <c r="W15" i="31"/>
  <c r="BC15" i="31"/>
  <c r="W16" i="31"/>
  <c r="BC16" i="31"/>
  <c r="W17" i="31"/>
  <c r="BC17" i="31"/>
  <c r="W18" i="31"/>
  <c r="BC18" i="31"/>
  <c r="W19" i="31"/>
  <c r="BC19" i="31"/>
  <c r="W20" i="31"/>
  <c r="BC20" i="31"/>
  <c r="W21" i="31"/>
  <c r="BC21" i="31"/>
  <c r="W22" i="31"/>
  <c r="BC22" i="31"/>
  <c r="W23" i="31"/>
  <c r="BC23" i="31"/>
  <c r="W24" i="31"/>
  <c r="BC24" i="31"/>
  <c r="W25" i="31"/>
  <c r="BC25" i="31"/>
  <c r="W26" i="31"/>
  <c r="BC26" i="31"/>
  <c r="W27" i="31"/>
  <c r="BC27" i="31"/>
  <c r="W28" i="31"/>
  <c r="BC28" i="31"/>
  <c r="W29" i="31"/>
  <c r="BC29" i="31"/>
  <c r="W30" i="31"/>
  <c r="BC30" i="31"/>
  <c r="W31" i="31"/>
  <c r="BC31" i="31"/>
  <c r="W32" i="31"/>
  <c r="BC32" i="31"/>
  <c r="W33" i="31"/>
  <c r="BC33" i="31"/>
  <c r="W34" i="31"/>
  <c r="BC34" i="31"/>
  <c r="W35" i="31"/>
  <c r="BC35" i="31"/>
  <c r="W36" i="31"/>
  <c r="BC36" i="31"/>
  <c r="W37" i="31"/>
  <c r="BC37" i="31"/>
  <c r="W38" i="31"/>
  <c r="BC38" i="31"/>
  <c r="W39" i="31"/>
  <c r="BC39" i="31"/>
  <c r="AV32" i="31"/>
  <c r="AS32" i="31"/>
  <c r="AU32" i="31"/>
  <c r="AT32" i="31"/>
  <c r="BD32" i="31"/>
  <c r="AU10" i="31"/>
  <c r="AT10" i="31"/>
  <c r="BD10" i="31"/>
  <c r="AU18" i="31"/>
  <c r="AT18" i="31"/>
  <c r="BD18" i="31"/>
  <c r="AV18" i="31"/>
  <c r="AS18" i="31"/>
  <c r="AO13" i="31"/>
  <c r="AQ13" i="31"/>
  <c r="AN13" i="31"/>
  <c r="AP36" i="31"/>
  <c r="AO36" i="31"/>
  <c r="AQ36" i="31"/>
  <c r="AN36" i="31"/>
  <c r="AV12" i="31"/>
  <c r="AS12" i="31"/>
  <c r="AV16" i="31"/>
  <c r="AS16" i="31"/>
  <c r="AQ21" i="31"/>
  <c r="AN21" i="31"/>
  <c r="AQ27" i="31"/>
  <c r="AN27" i="31"/>
  <c r="AP27" i="31"/>
  <c r="AO27" i="31"/>
  <c r="AP33" i="31"/>
  <c r="AO33" i="31"/>
  <c r="AQ33" i="31"/>
  <c r="AN33" i="31"/>
  <c r="AV24" i="31"/>
  <c r="AS24" i="31"/>
  <c r="AU24" i="31"/>
  <c r="AT24" i="31"/>
  <c r="BD24" i="31"/>
  <c r="AV36" i="31"/>
  <c r="AS36" i="31"/>
  <c r="AU36" i="31"/>
  <c r="AT36" i="31"/>
  <c r="BD36" i="31"/>
  <c r="BG39" i="25"/>
  <c r="BG31" i="25"/>
  <c r="BG35" i="25"/>
  <c r="BG30" i="25"/>
  <c r="BG14" i="25"/>
  <c r="AM20" i="25"/>
  <c r="BF20" i="25" s="1"/>
  <c r="BG13" i="25"/>
  <c r="AV10" i="31"/>
  <c r="AS10" i="31"/>
  <c r="AU11" i="31"/>
  <c r="AT11" i="31"/>
  <c r="BD11" i="31"/>
  <c r="AV11" i="31"/>
  <c r="AS11" i="31"/>
  <c r="AP28" i="31"/>
  <c r="AO28" i="31"/>
  <c r="AQ28" i="31"/>
  <c r="AN28" i="31"/>
  <c r="AV9" i="31"/>
  <c r="AS9" i="31"/>
  <c r="AX38" i="31"/>
  <c r="AR38" i="31"/>
  <c r="AQ38" i="31"/>
  <c r="AN38" i="31"/>
  <c r="M38" i="31"/>
  <c r="BB38" i="31"/>
  <c r="AP14" i="31"/>
  <c r="AO14" i="31"/>
  <c r="AQ14" i="31"/>
  <c r="AN14" i="31"/>
  <c r="AU22" i="31"/>
  <c r="AT22" i="31"/>
  <c r="BD22" i="31"/>
  <c r="AV22" i="31"/>
  <c r="AS22" i="31"/>
  <c r="AP26" i="31"/>
  <c r="AO26" i="31"/>
  <c r="AX32" i="31"/>
  <c r="AR32" i="31"/>
  <c r="AV19" i="31"/>
  <c r="AS19" i="31"/>
  <c r="M26" i="31"/>
  <c r="BB26" i="31"/>
  <c r="AU17" i="31"/>
  <c r="AT17" i="31"/>
  <c r="BD17" i="31"/>
  <c r="AV17" i="31"/>
  <c r="AU33" i="31"/>
  <c r="AT33" i="31"/>
  <c r="BD33" i="31"/>
  <c r="AV33" i="31"/>
  <c r="AS33" i="31"/>
  <c r="AV34" i="31"/>
  <c r="AS34" i="31"/>
  <c r="AU34" i="31"/>
  <c r="AT34" i="31"/>
  <c r="BD34" i="31"/>
  <c r="AQ35" i="31"/>
  <c r="AN35" i="31"/>
  <c r="AP35" i="31"/>
  <c r="AO35" i="31"/>
  <c r="AQ19" i="31"/>
  <c r="AN19" i="31"/>
  <c r="M19" i="31"/>
  <c r="BB19" i="31"/>
  <c r="AX17" i="31"/>
  <c r="AR17" i="31"/>
  <c r="AV31" i="31"/>
  <c r="AS31" i="31"/>
  <c r="AX10" i="31"/>
  <c r="AR10" i="31"/>
  <c r="AQ31" i="31"/>
  <c r="AN31" i="31"/>
  <c r="M31" i="31"/>
  <c r="BB31" i="31"/>
  <c r="AX37" i="31"/>
  <c r="AR37" i="31"/>
  <c r="AS17" i="31"/>
  <c r="AP31" i="31"/>
  <c r="AO31" i="31"/>
  <c r="AP30" i="31"/>
  <c r="AO30" i="31"/>
  <c r="AQ30" i="31"/>
  <c r="AN30" i="31"/>
  <c r="M30" i="31"/>
  <c r="BB30" i="31"/>
  <c r="AZ40" i="31"/>
  <c r="AX11" i="31"/>
  <c r="AR11" i="31"/>
  <c r="AP20" i="31"/>
  <c r="AO20" i="31"/>
  <c r="AQ32" i="31"/>
  <c r="AN32" i="31"/>
  <c r="M32" i="31"/>
  <c r="BB32" i="31"/>
  <c r="AP32" i="31"/>
  <c r="AO32" i="31"/>
  <c r="AQ17" i="31"/>
  <c r="AN17" i="31"/>
  <c r="M17" i="31"/>
  <c r="BB17" i="31"/>
  <c r="AP17" i="31"/>
  <c r="AO17" i="31"/>
  <c r="AQ34" i="31"/>
  <c r="AN34" i="31"/>
  <c r="M34" i="31"/>
  <c r="BB34" i="31"/>
  <c r="AP34" i="31"/>
  <c r="AO34" i="31"/>
  <c r="AV20" i="31"/>
  <c r="AU20" i="31"/>
  <c r="AT20" i="31"/>
  <c r="BD20" i="31"/>
  <c r="AU25" i="31"/>
  <c r="AT25" i="31"/>
  <c r="BD25" i="31"/>
  <c r="AV25" i="31"/>
  <c r="AS25" i="31"/>
  <c r="AU35" i="31"/>
  <c r="AT35" i="31"/>
  <c r="BD35" i="31"/>
  <c r="AV35" i="31"/>
  <c r="AS35" i="31"/>
  <c r="M35" i="31"/>
  <c r="BB35" i="31"/>
  <c r="M36" i="31"/>
  <c r="BB36" i="31"/>
  <c r="AX22" i="31"/>
  <c r="AR22" i="31"/>
  <c r="AX25" i="31"/>
  <c r="AR25" i="31"/>
  <c r="AX27" i="31"/>
  <c r="AW27" i="31"/>
  <c r="AV27" i="31"/>
  <c r="Q46" i="31"/>
  <c r="AF45" i="31"/>
  <c r="AU27" i="31"/>
  <c r="AT27" i="31"/>
  <c r="BD27" i="31"/>
  <c r="AS27" i="31"/>
  <c r="M27" i="31"/>
  <c r="BB27" i="31"/>
  <c r="AS20" i="31"/>
  <c r="M20" i="31"/>
  <c r="AQ25" i="31"/>
  <c r="AN25" i="31"/>
  <c r="AP25" i="31"/>
  <c r="AO25" i="31"/>
  <c r="BB20" i="31"/>
  <c r="M25" i="31"/>
  <c r="BB25" i="31"/>
  <c r="AP22" i="31"/>
  <c r="AO22" i="31"/>
  <c r="AQ22" i="31"/>
  <c r="AN22" i="31"/>
  <c r="M22" i="31"/>
  <c r="BB22" i="31"/>
  <c r="AQ9" i="31"/>
  <c r="AP9" i="31"/>
  <c r="AU23" i="31"/>
  <c r="AT23" i="31"/>
  <c r="BD23" i="31"/>
  <c r="AV23" i="31"/>
  <c r="AS23" i="31"/>
  <c r="AQ11" i="31"/>
  <c r="AN11" i="31"/>
  <c r="M11" i="31"/>
  <c r="BB11" i="31"/>
  <c r="AP11" i="31"/>
  <c r="AO11" i="31"/>
  <c r="AP16" i="31"/>
  <c r="AO16" i="31"/>
  <c r="AQ16" i="31"/>
  <c r="AN16" i="31"/>
  <c r="M16" i="31"/>
  <c r="BB16" i="31"/>
  <c r="AQ18" i="31"/>
  <c r="AN18" i="31"/>
  <c r="M18" i="31"/>
  <c r="BB18" i="31"/>
  <c r="AP18" i="31"/>
  <c r="AO18" i="31"/>
  <c r="AX21" i="31"/>
  <c r="AW21" i="31"/>
  <c r="AY40" i="31"/>
  <c r="AU37" i="31"/>
  <c r="AT37" i="31"/>
  <c r="BD37" i="31"/>
  <c r="AV37" i="31"/>
  <c r="AS37" i="31"/>
  <c r="AQ39" i="31"/>
  <c r="AN39" i="31"/>
  <c r="M39" i="31"/>
  <c r="BB39" i="31"/>
  <c r="AP39" i="31"/>
  <c r="AO39" i="31"/>
  <c r="AU30" i="25"/>
  <c r="AT30" i="25" s="1"/>
  <c r="AP38" i="31"/>
  <c r="AO38" i="31"/>
  <c r="AV14" i="31"/>
  <c r="AS14" i="31"/>
  <c r="M14" i="31"/>
  <c r="BB14" i="31"/>
  <c r="AQ37" i="31"/>
  <c r="AN37" i="31"/>
  <c r="M37" i="31"/>
  <c r="BB37" i="31"/>
  <c r="AP37" i="31"/>
  <c r="AO37" i="31"/>
  <c r="AQ10" i="31"/>
  <c r="AN10" i="31"/>
  <c r="M10" i="31"/>
  <c r="BB10" i="31"/>
  <c r="AP10" i="31"/>
  <c r="AO10" i="31"/>
  <c r="AM27" i="25"/>
  <c r="BF27" i="25" s="1"/>
  <c r="M33" i="31"/>
  <c r="BB33" i="31"/>
  <c r="AV28" i="31"/>
  <c r="AS28" i="31"/>
  <c r="M28" i="31"/>
  <c r="BB28" i="31"/>
  <c r="AU28" i="31"/>
  <c r="AT28" i="31"/>
  <c r="BD28" i="31"/>
  <c r="AW40" i="31"/>
  <c r="AS13" i="31"/>
  <c r="AU13" i="31"/>
  <c r="AT13" i="31"/>
  <c r="BD13" i="31"/>
  <c r="AU15" i="31"/>
  <c r="AT15" i="31"/>
  <c r="BD15" i="31"/>
  <c r="AV15" i="31"/>
  <c r="AS15" i="31"/>
  <c r="AQ15" i="31"/>
  <c r="AN15" i="31"/>
  <c r="M15" i="31"/>
  <c r="BB15" i="31"/>
  <c r="AP15" i="31"/>
  <c r="AO15" i="31"/>
  <c r="AX23" i="31"/>
  <c r="AR23" i="31"/>
  <c r="BG11" i="25"/>
  <c r="AM11" i="25"/>
  <c r="BF11" i="25" s="1"/>
  <c r="AX24" i="31"/>
  <c r="AR24" i="31"/>
  <c r="AV29" i="31"/>
  <c r="AS29" i="31"/>
  <c r="M29" i="31"/>
  <c r="BB29" i="31"/>
  <c r="AU29" i="31"/>
  <c r="AT29" i="31"/>
  <c r="BD29" i="31"/>
  <c r="AM40" i="31"/>
  <c r="Q40" i="31"/>
  <c r="F45" i="31"/>
  <c r="AP12" i="31"/>
  <c r="AO12" i="31"/>
  <c r="AQ12" i="31"/>
  <c r="AN12" i="31"/>
  <c r="M12" i="31"/>
  <c r="BB12" i="31"/>
  <c r="M13" i="31"/>
  <c r="BB13" i="31"/>
  <c r="AO9" i="31"/>
  <c r="AO40" i="31"/>
  <c r="AN9" i="31"/>
  <c r="AQ40" i="31"/>
  <c r="AQ24" i="31"/>
  <c r="AN24" i="31"/>
  <c r="M24" i="31"/>
  <c r="BB24" i="31"/>
  <c r="AP24" i="31"/>
  <c r="AO24" i="31"/>
  <c r="AP23" i="31"/>
  <c r="AO23" i="31"/>
  <c r="AQ23" i="31"/>
  <c r="AN23" i="31"/>
  <c r="M23" i="31"/>
  <c r="BB23" i="31"/>
  <c r="AX40" i="31"/>
  <c r="AR40" i="31"/>
  <c r="Y44" i="31"/>
  <c r="AF44" i="31"/>
  <c r="Q45" i="31"/>
  <c r="AV21" i="31"/>
  <c r="AS21" i="31"/>
  <c r="M21" i="31"/>
  <c r="BB21" i="31"/>
  <c r="AU21" i="31"/>
  <c r="M9" i="31"/>
  <c r="AN40" i="31"/>
  <c r="F43" i="31"/>
  <c r="AP40" i="31"/>
  <c r="AS40" i="31"/>
  <c r="F44" i="31"/>
  <c r="Q44" i="31"/>
  <c r="AV40" i="31"/>
  <c r="AT21" i="31"/>
  <c r="AU40" i="31"/>
  <c r="M40" i="31"/>
  <c r="BB9" i="31"/>
  <c r="BB40" i="31"/>
  <c r="C40" i="31"/>
  <c r="W9" i="31"/>
  <c r="BD21" i="31"/>
  <c r="BD40" i="31"/>
  <c r="AT40" i="31"/>
  <c r="Y43" i="31"/>
  <c r="Q43" i="31"/>
  <c r="O47" i="31"/>
  <c r="O48" i="31"/>
  <c r="W40" i="31"/>
  <c r="AF43" i="31"/>
  <c r="AF46" i="31"/>
  <c r="BC9" i="31"/>
  <c r="BC40" i="31"/>
  <c r="Y40" i="31"/>
  <c r="AF47" i="31"/>
  <c r="BF10" i="25" l="1"/>
  <c r="BG37" i="25"/>
  <c r="AX35" i="25"/>
  <c r="AW35" i="25" s="1"/>
  <c r="AX27" i="25"/>
  <c r="AW27" i="25" s="1"/>
  <c r="BG21" i="25"/>
  <c r="AM16" i="25"/>
  <c r="BF16" i="25" s="1"/>
  <c r="AX39" i="25"/>
  <c r="AR39" i="25" s="1"/>
  <c r="AQ39" i="25" s="1"/>
  <c r="AN39" i="25" s="1"/>
  <c r="BG29" i="25"/>
  <c r="AM36" i="25"/>
  <c r="BF36" i="25" s="1"/>
  <c r="AM33" i="25"/>
  <c r="BF33" i="25" s="1"/>
  <c r="AM24" i="25"/>
  <c r="BF24" i="25" s="1"/>
  <c r="AV39" i="25"/>
  <c r="AS39" i="25" s="1"/>
  <c r="AX38" i="25"/>
  <c r="AR38" i="25" s="1"/>
  <c r="AP38" i="25" s="1"/>
  <c r="AO38" i="25" s="1"/>
  <c r="AP21" i="25"/>
  <c r="AO21" i="25" s="1"/>
  <c r="AX36" i="25"/>
  <c r="AR36" i="25" s="1"/>
  <c r="AP36" i="25" s="1"/>
  <c r="AO36" i="25" s="1"/>
  <c r="AX33" i="25"/>
  <c r="AR33" i="25" s="1"/>
  <c r="AP33" i="25" s="1"/>
  <c r="AO33" i="25" s="1"/>
  <c r="AX28" i="25"/>
  <c r="AW28" i="25" s="1"/>
  <c r="AU28" i="25" s="1"/>
  <c r="AT28" i="25" s="1"/>
  <c r="BE28" i="25" s="1"/>
  <c r="AP39" i="25"/>
  <c r="AO39" i="25" s="1"/>
  <c r="BE39" i="25" s="1"/>
  <c r="AP37" i="25"/>
  <c r="AO37" i="25" s="1"/>
  <c r="BE37" i="25" s="1"/>
  <c r="AV34" i="25"/>
  <c r="AS34" i="25" s="1"/>
  <c r="M34" i="25" s="1"/>
  <c r="AU34" i="25"/>
  <c r="AT34" i="25" s="1"/>
  <c r="AU35" i="25"/>
  <c r="AT35" i="25" s="1"/>
  <c r="BE35" i="25" s="1"/>
  <c r="AV35" i="25"/>
  <c r="AS35" i="25" s="1"/>
  <c r="BG25" i="25"/>
  <c r="AQ35" i="25"/>
  <c r="AN35" i="25" s="1"/>
  <c r="AQ28" i="25"/>
  <c r="AN28" i="25" s="1"/>
  <c r="AM28" i="25"/>
  <c r="BF28" i="25" s="1"/>
  <c r="BG34" i="25"/>
  <c r="AM32" i="25"/>
  <c r="BF32" i="25" s="1"/>
  <c r="BG22" i="25"/>
  <c r="BG15" i="25"/>
  <c r="AX26" i="25"/>
  <c r="AR26" i="25" s="1"/>
  <c r="AQ26" i="25" s="1"/>
  <c r="AN26" i="25" s="1"/>
  <c r="AN40" i="38"/>
  <c r="BD27" i="38"/>
  <c r="BC27" i="38"/>
  <c r="AT40" i="38"/>
  <c r="BE20" i="38"/>
  <c r="BD13" i="38"/>
  <c r="BC13" i="38"/>
  <c r="AX31" i="25"/>
  <c r="AR31" i="25" s="1"/>
  <c r="AP31" i="25" s="1"/>
  <c r="AO31" i="25" s="1"/>
  <c r="AV32" i="25"/>
  <c r="AS32" i="25" s="1"/>
  <c r="AX32" i="25"/>
  <c r="AR32" i="25" s="1"/>
  <c r="AP32" i="25" s="1"/>
  <c r="AO32" i="25" s="1"/>
  <c r="BE32" i="25" s="1"/>
  <c r="AU19" i="25"/>
  <c r="AT19" i="25" s="1"/>
  <c r="AV17" i="25"/>
  <c r="AS17" i="25" s="1"/>
  <c r="AX29" i="25"/>
  <c r="AW29" i="25" s="1"/>
  <c r="AU29" i="25" s="1"/>
  <c r="AT29" i="25" s="1"/>
  <c r="AV38" i="25"/>
  <c r="AS38" i="25" s="1"/>
  <c r="AV36" i="25"/>
  <c r="AS36" i="25" s="1"/>
  <c r="BE38" i="25"/>
  <c r="BE36" i="25"/>
  <c r="AQ36" i="25"/>
  <c r="AN36" i="25" s="1"/>
  <c r="AU31" i="25"/>
  <c r="AT31" i="25" s="1"/>
  <c r="AU33" i="25"/>
  <c r="AT33" i="25" s="1"/>
  <c r="AV37" i="25"/>
  <c r="AS37" i="25" s="1"/>
  <c r="M37" i="25" s="1"/>
  <c r="AP34" i="25"/>
  <c r="AO34" i="25" s="1"/>
  <c r="BE34" i="25" s="1"/>
  <c r="AO40" i="38"/>
  <c r="BE9" i="38"/>
  <c r="BG26" i="25"/>
  <c r="BG23" i="25"/>
  <c r="AV26" i="25"/>
  <c r="AS26" i="25" s="1"/>
  <c r="AX25" i="25"/>
  <c r="AR25" i="25" s="1"/>
  <c r="AQ25" i="25" s="1"/>
  <c r="AN25" i="25" s="1"/>
  <c r="M25" i="25" s="1"/>
  <c r="AQ27" i="25"/>
  <c r="AN27" i="25" s="1"/>
  <c r="AX18" i="25"/>
  <c r="AR18" i="25" s="1"/>
  <c r="AQ18" i="25" s="1"/>
  <c r="AN18" i="25" s="1"/>
  <c r="AX10" i="25"/>
  <c r="AR10" i="25" s="1"/>
  <c r="AQ10" i="25" s="1"/>
  <c r="AX30" i="25"/>
  <c r="AR30" i="25" s="1"/>
  <c r="AP30" i="25" s="1"/>
  <c r="AO30" i="25" s="1"/>
  <c r="BE30" i="25" s="1"/>
  <c r="AX16" i="25"/>
  <c r="AR16" i="25" s="1"/>
  <c r="AQ16" i="25" s="1"/>
  <c r="AV10" i="25"/>
  <c r="AS10" i="25" s="1"/>
  <c r="BG18" i="25"/>
  <c r="BG17" i="25"/>
  <c r="AU16" i="25"/>
  <c r="AT16" i="25" s="1"/>
  <c r="AS16" i="25" s="1"/>
  <c r="AX23" i="25"/>
  <c r="AR23" i="25" s="1"/>
  <c r="AQ23" i="25" s="1"/>
  <c r="AN23" i="25" s="1"/>
  <c r="AX15" i="25"/>
  <c r="AR15" i="25" s="1"/>
  <c r="AQ15" i="25" s="1"/>
  <c r="AN15" i="25" s="1"/>
  <c r="M15" i="25" s="1"/>
  <c r="AX11" i="25"/>
  <c r="AR11" i="25" s="1"/>
  <c r="AP11" i="25" s="1"/>
  <c r="AO11" i="25" s="1"/>
  <c r="BE11" i="25" s="1"/>
  <c r="AX20" i="25"/>
  <c r="AW20" i="25" s="1"/>
  <c r="AV20" i="25" s="1"/>
  <c r="AS20" i="25" s="1"/>
  <c r="M20" i="25" s="1"/>
  <c r="AX22" i="25"/>
  <c r="AR22" i="25" s="1"/>
  <c r="AP22" i="25" s="1"/>
  <c r="AO22" i="25" s="1"/>
  <c r="BG19" i="25"/>
  <c r="AQ14" i="25"/>
  <c r="AN14" i="25" s="1"/>
  <c r="BG9" i="25"/>
  <c r="BG10" i="25"/>
  <c r="AV11" i="25"/>
  <c r="AS11" i="25" s="1"/>
  <c r="BB40" i="25"/>
  <c r="BG12" i="25"/>
  <c r="AX9" i="25"/>
  <c r="AR9" i="25" s="1"/>
  <c r="AQ9" i="25" s="1"/>
  <c r="AV27" i="25"/>
  <c r="AS27" i="25" s="1"/>
  <c r="AU27" i="25"/>
  <c r="AT27" i="25" s="1"/>
  <c r="BE27" i="25" s="1"/>
  <c r="AV18" i="25"/>
  <c r="AS18" i="25" s="1"/>
  <c r="AP29" i="25"/>
  <c r="AO29" i="25" s="1"/>
  <c r="AU25" i="25"/>
  <c r="AT25" i="25" s="1"/>
  <c r="AV23" i="25"/>
  <c r="AS23" i="25" s="1"/>
  <c r="AX13" i="25"/>
  <c r="AW13" i="25" s="1"/>
  <c r="AU13" i="25" s="1"/>
  <c r="AT13" i="25" s="1"/>
  <c r="Q46" i="25"/>
  <c r="Y45" i="25"/>
  <c r="AF45" i="25" s="1"/>
  <c r="AU15" i="25"/>
  <c r="AT15" i="25" s="1"/>
  <c r="AX24" i="25"/>
  <c r="AR24" i="25" s="1"/>
  <c r="AP24" i="25" s="1"/>
  <c r="AO24" i="25" s="1"/>
  <c r="BE24" i="25" s="1"/>
  <c r="AX19" i="25"/>
  <c r="AR19" i="25" s="1"/>
  <c r="AQ19" i="25" s="1"/>
  <c r="AN19" i="25" s="1"/>
  <c r="M19" i="25" s="1"/>
  <c r="AX14" i="25"/>
  <c r="AW14" i="25" s="1"/>
  <c r="AV14" i="25" s="1"/>
  <c r="AS14" i="25" s="1"/>
  <c r="AX21" i="25"/>
  <c r="AW21" i="25" s="1"/>
  <c r="AV21" i="25" s="1"/>
  <c r="AS21" i="25" s="1"/>
  <c r="M21" i="25" s="1"/>
  <c r="AX17" i="25"/>
  <c r="AR17" i="25" s="1"/>
  <c r="AQ17" i="25" s="1"/>
  <c r="AN17" i="25" s="1"/>
  <c r="AP20" i="25"/>
  <c r="AO20" i="25" s="1"/>
  <c r="AP13" i="25"/>
  <c r="AO13" i="25" s="1"/>
  <c r="AV24" i="25"/>
  <c r="AS24" i="25" s="1"/>
  <c r="AU22" i="25"/>
  <c r="AT22" i="25" s="1"/>
  <c r="AY40" i="25"/>
  <c r="AV12" i="25"/>
  <c r="AS12" i="25" s="1"/>
  <c r="AX12" i="25"/>
  <c r="AR12" i="25" s="1"/>
  <c r="AZ40" i="25"/>
  <c r="AU9" i="25"/>
  <c r="AT9" i="25" s="1"/>
  <c r="AV9" i="25"/>
  <c r="AQ24" i="35"/>
  <c r="AN24" i="35" s="1"/>
  <c r="AP24" i="35"/>
  <c r="AO24" i="35" s="1"/>
  <c r="BE24" i="35" s="1"/>
  <c r="AQ38" i="35"/>
  <c r="AN38" i="35" s="1"/>
  <c r="AP38" i="35"/>
  <c r="AO38" i="35" s="1"/>
  <c r="BE38" i="35" s="1"/>
  <c r="AW27" i="35"/>
  <c r="AR27" i="35"/>
  <c r="AP35" i="35"/>
  <c r="AO35" i="35" s="1"/>
  <c r="BE35" i="35" s="1"/>
  <c r="AQ35" i="35"/>
  <c r="AN35" i="35" s="1"/>
  <c r="AQ36" i="35"/>
  <c r="AN36" i="35" s="1"/>
  <c r="AP36" i="35"/>
  <c r="AO36" i="35" s="1"/>
  <c r="BE36" i="35" s="1"/>
  <c r="BE19" i="35"/>
  <c r="AQ34" i="35"/>
  <c r="AN34" i="35" s="1"/>
  <c r="AP34" i="35"/>
  <c r="AO34" i="35" s="1"/>
  <c r="AW14" i="35"/>
  <c r="AR14" i="35"/>
  <c r="AR40" i="35" s="1"/>
  <c r="BG40" i="35"/>
  <c r="BE34" i="35"/>
  <c r="AW29" i="35"/>
  <c r="AR29" i="35"/>
  <c r="BE14" i="34"/>
  <c r="AW34" i="34"/>
  <c r="AR34" i="34"/>
  <c r="AW28" i="34"/>
  <c r="AR28" i="34"/>
  <c r="AP14" i="34"/>
  <c r="AO14" i="34" s="1"/>
  <c r="AQ14" i="34"/>
  <c r="AN14" i="34" s="1"/>
  <c r="AW20" i="34"/>
  <c r="AR20" i="34"/>
  <c r="AQ29" i="34"/>
  <c r="AN29" i="34" s="1"/>
  <c r="AP29" i="34"/>
  <c r="AO29" i="34" s="1"/>
  <c r="BE29" i="34" s="1"/>
  <c r="AQ35" i="34"/>
  <c r="AN35" i="34" s="1"/>
  <c r="BC35" i="34" s="1"/>
  <c r="AP35" i="34"/>
  <c r="AO35" i="34" s="1"/>
  <c r="BE35" i="34" s="1"/>
  <c r="AP13" i="34"/>
  <c r="AO13" i="34" s="1"/>
  <c r="BE13" i="34" s="1"/>
  <c r="AQ13" i="34"/>
  <c r="AN13" i="34" s="1"/>
  <c r="AQ27" i="34"/>
  <c r="AN27" i="34" s="1"/>
  <c r="AP27" i="34"/>
  <c r="AO27" i="34" s="1"/>
  <c r="BE27" i="34" s="1"/>
  <c r="BC31" i="34"/>
  <c r="BD31" i="34"/>
  <c r="BC26" i="35"/>
  <c r="BD26" i="35"/>
  <c r="BD35" i="35"/>
  <c r="BC35" i="35"/>
  <c r="BC16" i="35"/>
  <c r="BD16" i="35"/>
  <c r="BD32" i="35"/>
  <c r="BC32" i="35"/>
  <c r="BF40" i="35"/>
  <c r="AX40" i="35"/>
  <c r="BC10" i="35"/>
  <c r="BD10" i="35"/>
  <c r="BC33" i="35"/>
  <c r="BD33" i="35"/>
  <c r="BC20" i="35"/>
  <c r="BD20" i="35"/>
  <c r="AV14" i="35"/>
  <c r="AU14" i="35"/>
  <c r="AT14" i="35" s="1"/>
  <c r="BC29" i="35"/>
  <c r="BD29" i="35"/>
  <c r="BE13" i="35"/>
  <c r="AQ9" i="35"/>
  <c r="AP9" i="35"/>
  <c r="BC15" i="35"/>
  <c r="BD15" i="35"/>
  <c r="BD39" i="35"/>
  <c r="BC39" i="35"/>
  <c r="BC27" i="35"/>
  <c r="BD27" i="35"/>
  <c r="AP18" i="35"/>
  <c r="AO18" i="35" s="1"/>
  <c r="BE18" i="35" s="1"/>
  <c r="AQ18" i="35"/>
  <c r="AN18" i="35" s="1"/>
  <c r="BD34" i="35"/>
  <c r="BC34" i="35"/>
  <c r="BD30" i="35"/>
  <c r="BC30" i="35"/>
  <c r="AM40" i="35"/>
  <c r="BC23" i="35"/>
  <c r="BD23" i="35"/>
  <c r="BC31" i="35"/>
  <c r="BD31" i="35"/>
  <c r="BC12" i="35"/>
  <c r="BD12" i="35"/>
  <c r="BC19" i="35"/>
  <c r="BD19" i="35"/>
  <c r="BD28" i="35"/>
  <c r="BC28" i="35"/>
  <c r="BD22" i="35"/>
  <c r="BC22" i="35"/>
  <c r="BD37" i="35"/>
  <c r="BC37" i="35"/>
  <c r="BC21" i="34"/>
  <c r="BD21" i="34"/>
  <c r="BD11" i="34"/>
  <c r="BC11" i="34"/>
  <c r="BD35" i="34"/>
  <c r="BC25" i="34"/>
  <c r="BD25" i="34"/>
  <c r="BC24" i="34"/>
  <c r="BD24" i="34"/>
  <c r="BG40" i="34"/>
  <c r="BD23" i="34"/>
  <c r="BC23" i="34"/>
  <c r="BE11" i="34"/>
  <c r="BC30" i="34"/>
  <c r="BD30" i="34"/>
  <c r="AX40" i="34"/>
  <c r="AR9" i="34"/>
  <c r="AS9" i="34"/>
  <c r="BC10" i="34"/>
  <c r="BD10" i="34"/>
  <c r="BC32" i="34"/>
  <c r="BD32" i="34"/>
  <c r="BC38" i="34"/>
  <c r="BD38" i="34"/>
  <c r="BC26" i="34"/>
  <c r="BD26" i="34"/>
  <c r="AP12" i="34"/>
  <c r="AO12" i="34" s="1"/>
  <c r="BE12" i="34" s="1"/>
  <c r="AQ12" i="34"/>
  <c r="AN12" i="34" s="1"/>
  <c r="BC13" i="34"/>
  <c r="BD13" i="34"/>
  <c r="BC37" i="34"/>
  <c r="BD37" i="34"/>
  <c r="BC36" i="34"/>
  <c r="BD36" i="34"/>
  <c r="BC22" i="34"/>
  <c r="BD22" i="34"/>
  <c r="BC18" i="34"/>
  <c r="BD18" i="34"/>
  <c r="BC16" i="34"/>
  <c r="BD16" i="34"/>
  <c r="AQ38" i="25" l="1"/>
  <c r="AN38" i="25" s="1"/>
  <c r="M39" i="25"/>
  <c r="W39" i="25" s="1"/>
  <c r="BD39" i="25" s="1"/>
  <c r="AQ33" i="25"/>
  <c r="AN33" i="25" s="1"/>
  <c r="M33" i="25" s="1"/>
  <c r="BE40" i="38"/>
  <c r="AV28" i="25"/>
  <c r="AS28" i="25" s="1"/>
  <c r="M28" i="25" s="1"/>
  <c r="M26" i="25"/>
  <c r="W26" i="25" s="1"/>
  <c r="BD26" i="25" s="1"/>
  <c r="BE13" i="25"/>
  <c r="AP26" i="25"/>
  <c r="AO26" i="25" s="1"/>
  <c r="BE26" i="25" s="1"/>
  <c r="AQ31" i="25"/>
  <c r="AN31" i="25" s="1"/>
  <c r="M31" i="25" s="1"/>
  <c r="BC31" i="25" s="1"/>
  <c r="M17" i="25"/>
  <c r="BC17" i="25" s="1"/>
  <c r="BF40" i="25"/>
  <c r="B16" i="28" s="1"/>
  <c r="C16" i="28" s="1"/>
  <c r="M27" i="25"/>
  <c r="BC27" i="25" s="1"/>
  <c r="AM40" i="25"/>
  <c r="Q40" i="25" s="1"/>
  <c r="M35" i="25"/>
  <c r="BD9" i="38"/>
  <c r="BD40" i="38" s="1"/>
  <c r="BC9" i="38"/>
  <c r="BC40" i="38" s="1"/>
  <c r="AQ32" i="25"/>
  <c r="AN32" i="25" s="1"/>
  <c r="M32" i="25" s="1"/>
  <c r="BC32" i="25" s="1"/>
  <c r="AP10" i="25"/>
  <c r="AO10" i="25" s="1"/>
  <c r="BE10" i="25" s="1"/>
  <c r="M38" i="25"/>
  <c r="BC38" i="25" s="1"/>
  <c r="AP15" i="25"/>
  <c r="AO15" i="25" s="1"/>
  <c r="BE15" i="25" s="1"/>
  <c r="AV29" i="25"/>
  <c r="AS29" i="25" s="1"/>
  <c r="M29" i="25" s="1"/>
  <c r="BC29" i="25" s="1"/>
  <c r="BE29" i="25"/>
  <c r="M36" i="25"/>
  <c r="W36" i="25" s="1"/>
  <c r="BD36" i="25" s="1"/>
  <c r="BE31" i="25"/>
  <c r="AP23" i="25"/>
  <c r="AO23" i="25" s="1"/>
  <c r="BE23" i="25" s="1"/>
  <c r="BC37" i="25"/>
  <c r="W37" i="25"/>
  <c r="BD37" i="25" s="1"/>
  <c r="AQ30" i="25"/>
  <c r="AN30" i="25" s="1"/>
  <c r="M30" i="25" s="1"/>
  <c r="BC30" i="25" s="1"/>
  <c r="BE22" i="25"/>
  <c r="W34" i="25"/>
  <c r="BD34" i="25" s="1"/>
  <c r="BC34" i="25"/>
  <c r="BE33" i="25"/>
  <c r="AQ22" i="25"/>
  <c r="AN22" i="25" s="1"/>
  <c r="M22" i="25" s="1"/>
  <c r="BC22" i="25" s="1"/>
  <c r="AP25" i="25"/>
  <c r="AO25" i="25" s="1"/>
  <c r="BE25" i="25" s="1"/>
  <c r="AU20" i="25"/>
  <c r="AT20" i="25" s="1"/>
  <c r="BE20" i="25" s="1"/>
  <c r="AP18" i="25"/>
  <c r="AO18" i="25" s="1"/>
  <c r="BE18" i="25" s="1"/>
  <c r="AP16" i="25"/>
  <c r="AO16" i="25" s="1"/>
  <c r="BE16" i="25" s="1"/>
  <c r="BC33" i="25"/>
  <c r="W33" i="25"/>
  <c r="BD33" i="25" s="1"/>
  <c r="AQ11" i="25"/>
  <c r="M18" i="25"/>
  <c r="W18" i="25" s="1"/>
  <c r="BD18" i="25" s="1"/>
  <c r="M14" i="25"/>
  <c r="W14" i="25" s="1"/>
  <c r="BD14" i="25" s="1"/>
  <c r="M23" i="25"/>
  <c r="W23" i="25" s="1"/>
  <c r="BD23" i="25" s="1"/>
  <c r="AP19" i="25"/>
  <c r="AO19" i="25" s="1"/>
  <c r="BE19" i="25" s="1"/>
  <c r="AV13" i="25"/>
  <c r="AS13" i="25" s="1"/>
  <c r="M13" i="25" s="1"/>
  <c r="W13" i="25" s="1"/>
  <c r="BD13" i="25" s="1"/>
  <c r="BG40" i="25"/>
  <c r="B17" i="28" s="1"/>
  <c r="C17" i="28" s="1"/>
  <c r="AN10" i="25"/>
  <c r="M10" i="25" s="1"/>
  <c r="AN11" i="25"/>
  <c r="M11" i="25" s="1"/>
  <c r="AP9" i="25"/>
  <c r="AO9" i="25" s="1"/>
  <c r="BE9" i="25" s="1"/>
  <c r="BC28" i="25"/>
  <c r="W28" i="25"/>
  <c r="BD28" i="25" s="1"/>
  <c r="BC25" i="25"/>
  <c r="W25" i="25"/>
  <c r="BD25" i="25" s="1"/>
  <c r="AU14" i="25"/>
  <c r="AT14" i="25" s="1"/>
  <c r="BE14" i="25" s="1"/>
  <c r="AQ24" i="25"/>
  <c r="AN24" i="25" s="1"/>
  <c r="M24" i="25" s="1"/>
  <c r="AP17" i="25"/>
  <c r="AO17" i="25" s="1"/>
  <c r="BE17" i="25" s="1"/>
  <c r="AW40" i="25"/>
  <c r="AU21" i="25"/>
  <c r="AT21" i="25" s="1"/>
  <c r="BE21" i="25" s="1"/>
  <c r="AR40" i="25"/>
  <c r="BC20" i="25"/>
  <c r="W20" i="25"/>
  <c r="BD20" i="25" s="1"/>
  <c r="BC21" i="25"/>
  <c r="W21" i="25"/>
  <c r="BD21" i="25" s="1"/>
  <c r="BC19" i="25"/>
  <c r="W19" i="25"/>
  <c r="BD19" i="25" s="1"/>
  <c r="W15" i="25"/>
  <c r="BD15" i="25" s="1"/>
  <c r="BC15" i="25"/>
  <c r="AX40" i="25"/>
  <c r="AP12" i="25"/>
  <c r="AO12" i="25" s="1"/>
  <c r="BE12" i="25" s="1"/>
  <c r="AQ12" i="25"/>
  <c r="AN12" i="25" s="1"/>
  <c r="M12" i="25" s="1"/>
  <c r="AS9" i="25"/>
  <c r="AV27" i="35"/>
  <c r="AS27" i="35" s="1"/>
  <c r="AU27" i="35"/>
  <c r="BE14" i="35"/>
  <c r="AP29" i="35"/>
  <c r="AO29" i="35" s="1"/>
  <c r="AQ29" i="35"/>
  <c r="AN29" i="35" s="1"/>
  <c r="AP14" i="35"/>
  <c r="AO14" i="35" s="1"/>
  <c r="AQ14" i="35"/>
  <c r="AN14" i="35" s="1"/>
  <c r="AU29" i="35"/>
  <c r="AT29" i="35" s="1"/>
  <c r="AV29" i="35"/>
  <c r="AS29" i="35" s="1"/>
  <c r="AW40" i="35"/>
  <c r="AQ27" i="35"/>
  <c r="AN27" i="35" s="1"/>
  <c r="AP27" i="35"/>
  <c r="AO27" i="35" s="1"/>
  <c r="BC27" i="34"/>
  <c r="BD27" i="34"/>
  <c r="BC29" i="34"/>
  <c r="BD29" i="34"/>
  <c r="AP34" i="34"/>
  <c r="AO34" i="34" s="1"/>
  <c r="AQ34" i="34"/>
  <c r="AN34" i="34" s="1"/>
  <c r="AP20" i="34"/>
  <c r="AO20" i="34" s="1"/>
  <c r="AQ20" i="34"/>
  <c r="AN20" i="34" s="1"/>
  <c r="AU34" i="34"/>
  <c r="AT34" i="34" s="1"/>
  <c r="AV34" i="34"/>
  <c r="AS34" i="34" s="1"/>
  <c r="BC14" i="34"/>
  <c r="BD14" i="34"/>
  <c r="AW40" i="34"/>
  <c r="AU20" i="34"/>
  <c r="AV20" i="34"/>
  <c r="AQ28" i="34"/>
  <c r="AN28" i="34" s="1"/>
  <c r="AP28" i="34"/>
  <c r="AO28" i="34" s="1"/>
  <c r="BE28" i="34" s="1"/>
  <c r="AU28" i="34"/>
  <c r="AT28" i="34" s="1"/>
  <c r="AV28" i="34"/>
  <c r="AS28" i="34" s="1"/>
  <c r="AN9" i="35"/>
  <c r="AS14" i="35"/>
  <c r="AV40" i="35"/>
  <c r="BC18" i="35"/>
  <c r="BD18" i="35"/>
  <c r="AP40" i="35"/>
  <c r="AO9" i="35"/>
  <c r="BC17" i="34"/>
  <c r="BD17" i="34"/>
  <c r="BC12" i="34"/>
  <c r="BD12" i="34"/>
  <c r="BC15" i="34"/>
  <c r="BD15" i="34"/>
  <c r="AR40" i="34"/>
  <c r="AQ9" i="34"/>
  <c r="AP9" i="34"/>
  <c r="BC19" i="34"/>
  <c r="BD19" i="34"/>
  <c r="AO46" i="25" l="1"/>
  <c r="W10" i="25"/>
  <c r="BD10" i="25" s="1"/>
  <c r="BC39" i="25"/>
  <c r="BC36" i="25"/>
  <c r="W29" i="25"/>
  <c r="BD29" i="25" s="1"/>
  <c r="W38" i="25"/>
  <c r="BD38" i="25" s="1"/>
  <c r="W30" i="25"/>
  <c r="BD30" i="25" s="1"/>
  <c r="W31" i="25"/>
  <c r="BD31" i="25" s="1"/>
  <c r="W17" i="25"/>
  <c r="BD17" i="25" s="1"/>
  <c r="W32" i="25"/>
  <c r="BD32" i="25" s="1"/>
  <c r="BC26" i="25"/>
  <c r="AS40" i="25"/>
  <c r="F44" i="25" s="1"/>
  <c r="Q44" i="25" s="1"/>
  <c r="BC18" i="25"/>
  <c r="W27" i="25"/>
  <c r="BD27" i="25" s="1"/>
  <c r="W22" i="25"/>
  <c r="BD22" i="25" s="1"/>
  <c r="BC14" i="25"/>
  <c r="F45" i="25"/>
  <c r="Q45" i="25" s="1"/>
  <c r="AV40" i="25"/>
  <c r="W35" i="25"/>
  <c r="BD35" i="25" s="1"/>
  <c r="BC35" i="25"/>
  <c r="AN16" i="25"/>
  <c r="M16" i="25" s="1"/>
  <c r="BC23" i="25"/>
  <c r="BC13" i="25"/>
  <c r="AN9" i="25"/>
  <c r="M9" i="25" s="1"/>
  <c r="BE40" i="25"/>
  <c r="B15" i="28" s="1"/>
  <c r="W11" i="25"/>
  <c r="BD11" i="25" s="1"/>
  <c r="BC11" i="25"/>
  <c r="BC10" i="25"/>
  <c r="AT40" i="25"/>
  <c r="AU40" i="25"/>
  <c r="W24" i="25"/>
  <c r="BD24" i="25" s="1"/>
  <c r="BC24" i="25"/>
  <c r="AP40" i="25"/>
  <c r="AO40" i="25"/>
  <c r="AQ40" i="25"/>
  <c r="BC12" i="25"/>
  <c r="W12" i="25"/>
  <c r="BD12" i="25" s="1"/>
  <c r="AQ40" i="35"/>
  <c r="BE27" i="35"/>
  <c r="BE29" i="35"/>
  <c r="AT27" i="35"/>
  <c r="AT40" i="35" s="1"/>
  <c r="AU40" i="35"/>
  <c r="AS20" i="34"/>
  <c r="AV40" i="34"/>
  <c r="AT20" i="34"/>
  <c r="AU40" i="34"/>
  <c r="BE34" i="34"/>
  <c r="AN40" i="35"/>
  <c r="AO40" i="35"/>
  <c r="BE9" i="35"/>
  <c r="AS40" i="35"/>
  <c r="AP40" i="34"/>
  <c r="AO9" i="34"/>
  <c r="AQ40" i="34"/>
  <c r="AN9" i="34"/>
  <c r="Y44" i="25" l="1"/>
  <c r="AF44" i="25" s="1"/>
  <c r="BC16" i="25"/>
  <c r="W16" i="25"/>
  <c r="BD16" i="25" s="1"/>
  <c r="AN40" i="25"/>
  <c r="F43" i="25" s="1"/>
  <c r="Q43" i="25" s="1"/>
  <c r="BC9" i="25"/>
  <c r="W9" i="25"/>
  <c r="BD9" i="25" s="1"/>
  <c r="C15" i="28"/>
  <c r="M40" i="25"/>
  <c r="BE40" i="35"/>
  <c r="BC28" i="34"/>
  <c r="BD28" i="34"/>
  <c r="BE20" i="34"/>
  <c r="AT40" i="34"/>
  <c r="BD34" i="34"/>
  <c r="BC34" i="34"/>
  <c r="AS40" i="34"/>
  <c r="BC14" i="35"/>
  <c r="BD14" i="35"/>
  <c r="BC9" i="35"/>
  <c r="BC40" i="35" s="1"/>
  <c r="AN40" i="34"/>
  <c r="AO40" i="34"/>
  <c r="BE9" i="34"/>
  <c r="BE40" i="34" s="1"/>
  <c r="O47" i="25" l="1"/>
  <c r="BC40" i="25"/>
  <c r="Y43" i="25"/>
  <c r="BD40" i="25"/>
  <c r="W40" i="25"/>
  <c r="AF43" i="25" s="1"/>
  <c r="BC20" i="34"/>
  <c r="BD20" i="34"/>
  <c r="BD9" i="35"/>
  <c r="BD40" i="35" s="1"/>
  <c r="BC9" i="34"/>
  <c r="C40" i="25" l="1"/>
  <c r="Y40" i="25"/>
  <c r="AF47" i="25" s="1"/>
  <c r="C13" i="28" s="1"/>
  <c r="AF46" i="25"/>
  <c r="BC40" i="34"/>
  <c r="BD9" i="34"/>
  <c r="BD40" i="34" s="1"/>
  <c r="AF47" i="34" s="1"/>
  <c r="B14" i="28" l="1"/>
  <c r="C14" i="28"/>
  <c r="O48" i="25"/>
  <c r="B13" i="28"/>
</calcChain>
</file>

<file path=xl/comments1.xml><?xml version="1.0" encoding="utf-8"?>
<comments xmlns="http://schemas.openxmlformats.org/spreadsheetml/2006/main">
  <authors>
    <author>ｱｵﾔﾏ ｷｮｳｺ</author>
  </authors>
  <commentList>
    <comment ref="BD9" authorId="0" shapeId="0">
      <text>
        <r>
          <rPr>
            <sz val="12"/>
            <color indexed="48"/>
            <rFont val="MS P ゴシック"/>
            <family val="3"/>
            <charset val="128"/>
          </rPr>
          <t>=IF(W9&gt;0,IF(</t>
        </r>
        <r>
          <rPr>
            <sz val="12"/>
            <color indexed="10"/>
            <rFont val="MS P ゴシック"/>
            <family val="3"/>
            <charset val="128"/>
          </rPr>
          <t>ISBLANK(Y9)</t>
        </r>
        <r>
          <rPr>
            <sz val="12"/>
            <color indexed="48"/>
            <rFont val="MS P ゴシック"/>
            <family val="3"/>
            <charset val="128"/>
          </rPr>
          <t>,1,0),0)</t>
        </r>
        <r>
          <rPr>
            <sz val="12"/>
            <color indexed="81"/>
            <rFont val="MS P ゴシック"/>
            <family val="3"/>
            <charset val="128"/>
          </rPr>
          <t xml:space="preserve">
W9(利用料)が0より上で、Y9(調整後利用料)が空欄だったら１
↓
</t>
        </r>
        <r>
          <rPr>
            <sz val="12"/>
            <color indexed="48"/>
            <rFont val="MS P ゴシック"/>
            <family val="3"/>
            <charset val="128"/>
          </rPr>
          <t>=IF(W9&gt;0,IF(</t>
        </r>
        <r>
          <rPr>
            <sz val="12"/>
            <color indexed="10"/>
            <rFont val="MS P ゴシック"/>
            <family val="3"/>
            <charset val="128"/>
          </rPr>
          <t>Y9&lt;&gt;""</t>
        </r>
        <r>
          <rPr>
            <sz val="12"/>
            <color indexed="48"/>
            <rFont val="MS P ゴシック"/>
            <family val="3"/>
            <charset val="128"/>
          </rPr>
          <t>,1,0),0)</t>
        </r>
        <r>
          <rPr>
            <sz val="12"/>
            <color indexed="81"/>
            <rFont val="MS P ゴシック"/>
            <family val="3"/>
            <charset val="128"/>
          </rPr>
          <t xml:space="preserve">
W9(利用料)が0より上で、Y9(調整後利用料)が空欄以外だったら１</t>
        </r>
      </text>
    </comment>
    <comment ref="BE9" authorId="0" shapeId="0">
      <text>
        <r>
          <rPr>
            <sz val="12"/>
            <color indexed="48"/>
            <rFont val="MS P ゴシック"/>
            <family val="3"/>
            <charset val="128"/>
          </rPr>
          <t>=IF(AO9+AT9&gt;0,IF(</t>
        </r>
        <r>
          <rPr>
            <sz val="12"/>
            <color indexed="10"/>
            <rFont val="MS P ゴシック"/>
            <family val="3"/>
            <charset val="128"/>
          </rPr>
          <t>K9&lt;&gt;"有Ⅰ"</t>
        </r>
        <r>
          <rPr>
            <sz val="12"/>
            <color indexed="48"/>
            <rFont val="MS P ゴシック"/>
            <family val="3"/>
            <charset val="128"/>
          </rPr>
          <t>,1,IF(</t>
        </r>
        <r>
          <rPr>
            <sz val="12"/>
            <color indexed="10"/>
            <rFont val="MS P ゴシック"/>
            <family val="3"/>
            <charset val="128"/>
          </rPr>
          <t>K9&lt;&gt;"有Ⅱ"</t>
        </r>
        <r>
          <rPr>
            <sz val="12"/>
            <color indexed="48"/>
            <rFont val="MS P ゴシック"/>
            <family val="3"/>
            <charset val="128"/>
          </rPr>
          <t>,1,0)),0)</t>
        </r>
        <r>
          <rPr>
            <sz val="12"/>
            <color indexed="81"/>
            <rFont val="MS P ゴシック"/>
            <family val="3"/>
            <charset val="128"/>
          </rPr>
          <t xml:space="preserve">
K9(日中活動)が有Ⅰ、有Ⅱじゃなかったら１
↓
</t>
        </r>
        <r>
          <rPr>
            <sz val="12"/>
            <color indexed="48"/>
            <rFont val="MS P ゴシック"/>
            <family val="3"/>
            <charset val="128"/>
          </rPr>
          <t>=IF(AO9+AT9&gt;0,IF(</t>
        </r>
        <r>
          <rPr>
            <sz val="12"/>
            <color indexed="10"/>
            <rFont val="MS P ゴシック"/>
            <family val="3"/>
            <charset val="128"/>
          </rPr>
          <t>K9="有Ⅰ"</t>
        </r>
        <r>
          <rPr>
            <sz val="12"/>
            <color indexed="48"/>
            <rFont val="MS P ゴシック"/>
            <family val="3"/>
            <charset val="128"/>
          </rPr>
          <t>,1,IF(</t>
        </r>
        <r>
          <rPr>
            <sz val="12"/>
            <color indexed="10"/>
            <rFont val="MS P ゴシック"/>
            <family val="3"/>
            <charset val="128"/>
          </rPr>
          <t>K9="有Ⅱ"</t>
        </r>
        <r>
          <rPr>
            <sz val="12"/>
            <color indexed="48"/>
            <rFont val="MS P ゴシック"/>
            <family val="3"/>
            <charset val="128"/>
          </rPr>
          <t>,1,0)),0)</t>
        </r>
        <r>
          <rPr>
            <sz val="12"/>
            <color indexed="81"/>
            <rFont val="MS P ゴシック"/>
            <family val="3"/>
            <charset val="128"/>
          </rPr>
          <t xml:space="preserve">
K9(日中活動)が有Ⅰか有Ⅱだったら１</t>
        </r>
      </text>
    </comment>
  </commentList>
</comments>
</file>

<file path=xl/sharedStrings.xml><?xml version="1.0" encoding="utf-8"?>
<sst xmlns="http://schemas.openxmlformats.org/spreadsheetml/2006/main" count="939" uniqueCount="145">
  <si>
    <t>曜日</t>
    <rPh sb="0" eb="2">
      <t>ヨウビ</t>
    </rPh>
    <phoneticPr fontId="2"/>
  </si>
  <si>
    <t>火</t>
  </si>
  <si>
    <t>水</t>
  </si>
  <si>
    <t>木</t>
  </si>
  <si>
    <t>金</t>
  </si>
  <si>
    <t>月</t>
  </si>
  <si>
    <t>計算用</t>
    <rPh sb="0" eb="2">
      <t>ケイサン</t>
    </rPh>
    <rPh sb="2" eb="3">
      <t>ヨウ</t>
    </rPh>
    <phoneticPr fontId="2"/>
  </si>
  <si>
    <t>時間</t>
    <rPh sb="0" eb="2">
      <t>ジカン</t>
    </rPh>
    <phoneticPr fontId="2"/>
  </si>
  <si>
    <t>分</t>
    <rPh sb="0" eb="1">
      <t>フン</t>
    </rPh>
    <phoneticPr fontId="2"/>
  </si>
  <si>
    <t>回</t>
    <rPh sb="0" eb="1">
      <t>カイ</t>
    </rPh>
    <phoneticPr fontId="2"/>
  </si>
  <si>
    <t>円</t>
    <rPh sb="0" eb="1">
      <t>エン</t>
    </rPh>
    <phoneticPr fontId="2"/>
  </si>
  <si>
    <t>送迎加算</t>
    <rPh sb="0" eb="2">
      <t>ソウゲイ</t>
    </rPh>
    <rPh sb="2" eb="4">
      <t>カサン</t>
    </rPh>
    <phoneticPr fontId="2"/>
  </si>
  <si>
    <t>日付</t>
    <rPh sb="0" eb="1">
      <t>ニチ</t>
    </rPh>
    <rPh sb="1" eb="2">
      <t>ツ</t>
    </rPh>
    <phoneticPr fontId="2"/>
  </si>
  <si>
    <t>（回）</t>
    <rPh sb="1" eb="2">
      <t>カイ</t>
    </rPh>
    <phoneticPr fontId="2"/>
  </si>
  <si>
    <t>送迎
回数</t>
    <rPh sb="0" eb="2">
      <t>ソウゲイ</t>
    </rPh>
    <rPh sb="3" eb="5">
      <t>カイスウ</t>
    </rPh>
    <phoneticPr fontId="2"/>
  </si>
  <si>
    <t>利用年月</t>
    <rPh sb="0" eb="2">
      <t>リヨウ</t>
    </rPh>
    <rPh sb="2" eb="4">
      <t>ネンゲツ</t>
    </rPh>
    <phoneticPr fontId="2"/>
  </si>
  <si>
    <t>年</t>
    <rPh sb="0" eb="1">
      <t>ネン</t>
    </rPh>
    <phoneticPr fontId="2"/>
  </si>
  <si>
    <t>月</t>
    <rPh sb="0" eb="1">
      <t>ガツ</t>
    </rPh>
    <phoneticPr fontId="2"/>
  </si>
  <si>
    <t>区分</t>
    <rPh sb="0" eb="2">
      <t>クブン</t>
    </rPh>
    <phoneticPr fontId="2"/>
  </si>
  <si>
    <t>＝</t>
    <phoneticPr fontId="2"/>
  </si>
  <si>
    <t>×</t>
    <phoneticPr fontId="2"/>
  </si>
  <si>
    <t>土</t>
  </si>
  <si>
    <t>日</t>
  </si>
  <si>
    <t>日中活動の内容</t>
    <rPh sb="0" eb="2">
      <t>ニッチュウ</t>
    </rPh>
    <rPh sb="2" eb="4">
      <t>カツドウ</t>
    </rPh>
    <rPh sb="5" eb="7">
      <t>ナイヨウ</t>
    </rPh>
    <phoneticPr fontId="2"/>
  </si>
  <si>
    <t>算定
時間</t>
    <rPh sb="0" eb="2">
      <t>サンテイ</t>
    </rPh>
    <rPh sb="3" eb="5">
      <t>ジカン</t>
    </rPh>
    <phoneticPr fontId="2"/>
  </si>
  <si>
    <t>入浴加算</t>
    <rPh sb="0" eb="2">
      <t>ニュウヨク</t>
    </rPh>
    <rPh sb="2" eb="4">
      <t>カサン</t>
    </rPh>
    <phoneticPr fontId="2"/>
  </si>
  <si>
    <t>回</t>
  </si>
  <si>
    <t>×</t>
  </si>
  <si>
    <t>基本分（平日）</t>
    <rPh sb="0" eb="2">
      <t>キホン</t>
    </rPh>
    <rPh sb="2" eb="3">
      <t>ブン</t>
    </rPh>
    <rPh sb="4" eb="6">
      <t>ヘイジツ</t>
    </rPh>
    <phoneticPr fontId="2"/>
  </si>
  <si>
    <r>
      <t>基本分（</t>
    </r>
    <r>
      <rPr>
        <sz val="8"/>
        <rFont val="ＭＳ Ｐゴシック"/>
        <family val="3"/>
        <charset val="128"/>
      </rPr>
      <t>土日祝</t>
    </r>
    <r>
      <rPr>
        <sz val="11"/>
        <rFont val="ＭＳ Ｐゴシック"/>
        <family val="3"/>
        <charset val="128"/>
      </rPr>
      <t>）</t>
    </r>
    <rPh sb="0" eb="2">
      <t>キホン</t>
    </rPh>
    <rPh sb="2" eb="3">
      <t>ブン</t>
    </rPh>
    <rPh sb="4" eb="6">
      <t>ドニチ</t>
    </rPh>
    <rPh sb="6" eb="7">
      <t>シュク</t>
    </rPh>
    <phoneticPr fontId="2"/>
  </si>
  <si>
    <t>事　業　費</t>
    <rPh sb="0" eb="1">
      <t>コト</t>
    </rPh>
    <rPh sb="2" eb="3">
      <t>ギョウ</t>
    </rPh>
    <rPh sb="4" eb="5">
      <t>ヒ</t>
    </rPh>
    <phoneticPr fontId="2"/>
  </si>
  <si>
    <t>利　用　料</t>
    <rPh sb="0" eb="1">
      <t>リ</t>
    </rPh>
    <rPh sb="2" eb="3">
      <t>ヨウ</t>
    </rPh>
    <rPh sb="4" eb="5">
      <t>リョウ</t>
    </rPh>
    <phoneticPr fontId="2"/>
  </si>
  <si>
    <t>祝</t>
  </si>
  <si>
    <t>ｈ</t>
    <phoneticPr fontId="2"/>
  </si>
  <si>
    <t>×</t>
    <phoneticPr fontId="2"/>
  </si>
  <si>
    <t>ｈ</t>
    <phoneticPr fontId="2"/>
  </si>
  <si>
    <t>×</t>
    <phoneticPr fontId="2"/>
  </si>
  <si>
    <t>土日祝</t>
    <rPh sb="0" eb="2">
      <t>ドニチ</t>
    </rPh>
    <rPh sb="2" eb="3">
      <t>シュク</t>
    </rPh>
    <phoneticPr fontId="2"/>
  </si>
  <si>
    <t>（円）</t>
    <rPh sb="1" eb="2">
      <t>エン</t>
    </rPh>
    <phoneticPr fontId="2"/>
  </si>
  <si>
    <t>１回目</t>
    <rPh sb="1" eb="3">
      <t>カイメ</t>
    </rPh>
    <phoneticPr fontId="2"/>
  </si>
  <si>
    <t>２回目</t>
    <rPh sb="1" eb="3">
      <t>カイメ</t>
    </rPh>
    <phoneticPr fontId="2"/>
  </si>
  <si>
    <t>開始
時刻</t>
    <rPh sb="0" eb="2">
      <t>カイシ</t>
    </rPh>
    <rPh sb="3" eb="5">
      <t>ジコク</t>
    </rPh>
    <phoneticPr fontId="2"/>
  </si>
  <si>
    <t>終了
時刻</t>
    <rPh sb="0" eb="2">
      <t>シュウリョウ</t>
    </rPh>
    <rPh sb="3" eb="5">
      <t>ジコク</t>
    </rPh>
    <phoneticPr fontId="2"/>
  </si>
  <si>
    <t>事業所名</t>
    <rPh sb="0" eb="3">
      <t>ジギョウショ</t>
    </rPh>
    <rPh sb="3" eb="4">
      <t>メイ</t>
    </rPh>
    <phoneticPr fontId="2"/>
  </si>
  <si>
    <t>　</t>
  </si>
  <si>
    <t>連続利用</t>
    <rPh sb="0" eb="2">
      <t>レンゾク</t>
    </rPh>
    <rPh sb="2" eb="4">
      <t>リヨウ</t>
    </rPh>
    <phoneticPr fontId="2"/>
  </si>
  <si>
    <t>日中
活動</t>
    <rPh sb="0" eb="2">
      <t>ニッチュウ</t>
    </rPh>
    <rPh sb="3" eb="5">
      <t>カツドウ</t>
    </rPh>
    <phoneticPr fontId="2"/>
  </si>
  <si>
    <t>送迎</t>
    <rPh sb="0" eb="2">
      <t>ソウゲイ</t>
    </rPh>
    <phoneticPr fontId="2"/>
  </si>
  <si>
    <t>平日</t>
    <rPh sb="0" eb="2">
      <t>ヘイジツ</t>
    </rPh>
    <phoneticPr fontId="2"/>
  </si>
  <si>
    <t>上限</t>
    <rPh sb="0" eb="2">
      <t>ジョウゲン</t>
    </rPh>
    <phoneticPr fontId="2"/>
  </si>
  <si>
    <t>８Ｈルール</t>
    <phoneticPr fontId="2"/>
  </si>
  <si>
    <t>８Ｈルールなし</t>
    <phoneticPr fontId="2"/>
  </si>
  <si>
    <t>日活チェック</t>
    <rPh sb="0" eb="1">
      <t>ヒ</t>
    </rPh>
    <rPh sb="1" eb="2">
      <t>カツ</t>
    </rPh>
    <phoneticPr fontId="2"/>
  </si>
  <si>
    <t>利用料</t>
    <rPh sb="0" eb="2">
      <t>リヨウ</t>
    </rPh>
    <rPh sb="2" eb="3">
      <t>リョウ</t>
    </rPh>
    <phoneticPr fontId="2"/>
  </si>
  <si>
    <t>受給者証番号</t>
    <rPh sb="0" eb="3">
      <t>ジュキュウシャ</t>
    </rPh>
    <rPh sb="3" eb="4">
      <t>ショウ</t>
    </rPh>
    <rPh sb="4" eb="6">
      <t>バンゴウ</t>
    </rPh>
    <phoneticPr fontId="2"/>
  </si>
  <si>
    <t>型</t>
    <rPh sb="0" eb="1">
      <t>カタ</t>
    </rPh>
    <phoneticPr fontId="2"/>
  </si>
  <si>
    <t>①</t>
    <phoneticPr fontId="2"/>
  </si>
  <si>
    <t>利用者負担上限月額</t>
    <phoneticPr fontId="2"/>
  </si>
  <si>
    <t>（ｈ）</t>
    <phoneticPr fontId="2"/>
  </si>
  <si>
    <t>総費用額（事業費計）</t>
    <rPh sb="0" eb="3">
      <t>ソウヒヨウ</t>
    </rPh>
    <rPh sb="3" eb="4">
      <t>ガク</t>
    </rPh>
    <rPh sb="5" eb="8">
      <t>ジギョウヒ</t>
    </rPh>
    <rPh sb="8" eb="9">
      <t>ケイ</t>
    </rPh>
    <phoneticPr fontId="2"/>
  </si>
  <si>
    <t>②</t>
    <phoneticPr fontId="2"/>
  </si>
  <si>
    <t>③</t>
    <phoneticPr fontId="2"/>
  </si>
  <si>
    <t>利用者負担額（利用料計）</t>
    <rPh sb="0" eb="3">
      <t>リヨウシャ</t>
    </rPh>
    <rPh sb="3" eb="5">
      <t>フタン</t>
    </rPh>
    <rPh sb="5" eb="6">
      <t>ガク</t>
    </rPh>
    <rPh sb="7" eb="10">
      <t>リヨウリョウ</t>
    </rPh>
    <rPh sb="10" eb="11">
      <t>ケイ</t>
    </rPh>
    <phoneticPr fontId="2"/>
  </si>
  <si>
    <t>算定時間</t>
    <rPh sb="0" eb="2">
      <t>サンテイ</t>
    </rPh>
    <rPh sb="2" eb="4">
      <t>ジカン</t>
    </rPh>
    <phoneticPr fontId="2"/>
  </si>
  <si>
    <t>支給決定障害者等氏名</t>
    <rPh sb="0" eb="2">
      <t>シキュウ</t>
    </rPh>
    <rPh sb="2" eb="4">
      <t>ケッテイ</t>
    </rPh>
    <rPh sb="4" eb="7">
      <t>ショウガイシャ</t>
    </rPh>
    <rPh sb="7" eb="8">
      <t>トウ</t>
    </rPh>
    <rPh sb="8" eb="10">
      <t>シメイ</t>
    </rPh>
    <phoneticPr fontId="2"/>
  </si>
  <si>
    <t>支給決定に係る児童氏名</t>
    <rPh sb="0" eb="2">
      <t>シキュウ</t>
    </rPh>
    <rPh sb="2" eb="4">
      <t>ケッテイ</t>
    </rPh>
    <rPh sb="5" eb="6">
      <t>カカ</t>
    </rPh>
    <rPh sb="7" eb="9">
      <t>ジドウ</t>
    </rPh>
    <rPh sb="9" eb="11">
      <t>シメイ</t>
    </rPh>
    <phoneticPr fontId="2"/>
  </si>
  <si>
    <t>サービス提供年</t>
    <rPh sb="4" eb="6">
      <t>テイキョウ</t>
    </rPh>
    <rPh sb="6" eb="7">
      <t>ネン</t>
    </rPh>
    <phoneticPr fontId="2"/>
  </si>
  <si>
    <t>サービス提供月</t>
    <rPh sb="4" eb="6">
      <t>テイキョウ</t>
    </rPh>
    <rPh sb="6" eb="7">
      <t>ツキ</t>
    </rPh>
    <phoneticPr fontId="2"/>
  </si>
  <si>
    <t>区分（ Ａ ・ Ｂ  ・Ｃ ）</t>
    <rPh sb="0" eb="2">
      <t>クブン</t>
    </rPh>
    <phoneticPr fontId="2"/>
  </si>
  <si>
    <t>メッセージ</t>
    <phoneticPr fontId="2"/>
  </si>
  <si>
    <t>入力欄エラーチェック</t>
    <rPh sb="0" eb="3">
      <t>ニュウリョクラン</t>
    </rPh>
    <phoneticPr fontId="2"/>
  </si>
  <si>
    <t>チェック結果</t>
    <rPh sb="4" eb="6">
      <t>ケッカ</t>
    </rPh>
    <phoneticPr fontId="2"/>
  </si>
  <si>
    <t>①利用者負担上限月額</t>
    <rPh sb="1" eb="4">
      <t>リヨウシャ</t>
    </rPh>
    <rPh sb="4" eb="6">
      <t>フタン</t>
    </rPh>
    <rPh sb="6" eb="8">
      <t>ジョウゲン</t>
    </rPh>
    <rPh sb="8" eb="10">
      <t>ゲツガク</t>
    </rPh>
    <phoneticPr fontId="2"/>
  </si>
  <si>
    <t>計</t>
    <phoneticPr fontId="2"/>
  </si>
  <si>
    <t>算定日数合計</t>
    <rPh sb="0" eb="2">
      <t>サンテイ</t>
    </rPh>
    <rPh sb="2" eb="4">
      <t>ニッスウ</t>
    </rPh>
    <rPh sb="4" eb="6">
      <t>ゴウケイ</t>
    </rPh>
    <phoneticPr fontId="2"/>
  </si>
  <si>
    <t>算定時間有無</t>
    <rPh sb="0" eb="2">
      <t>サンテイ</t>
    </rPh>
    <rPh sb="2" eb="4">
      <t>ジカン</t>
    </rPh>
    <rPh sb="4" eb="6">
      <t>ウム</t>
    </rPh>
    <phoneticPr fontId="2"/>
  </si>
  <si>
    <t>調整後利用料入力有無</t>
    <rPh sb="0" eb="3">
      <t>チョウセイゴ</t>
    </rPh>
    <rPh sb="3" eb="6">
      <t>リヨウリョウ</t>
    </rPh>
    <rPh sb="6" eb="8">
      <t>ニュウリョク</t>
    </rPh>
    <rPh sb="8" eb="10">
      <t>ウム</t>
    </rPh>
    <phoneticPr fontId="2"/>
  </si>
  <si>
    <t>日中活動入力有無</t>
    <rPh sb="0" eb="2">
      <t>ニッチュウ</t>
    </rPh>
    <rPh sb="2" eb="4">
      <t>カツドウ</t>
    </rPh>
    <rPh sb="4" eb="6">
      <t>ニュウリョク</t>
    </rPh>
    <rPh sb="6" eb="8">
      <t>ウム</t>
    </rPh>
    <phoneticPr fontId="2"/>
  </si>
  <si>
    <t>決定利用者負担額（管理結果後）
継続型</t>
    <rPh sb="0" eb="2">
      <t>ケッテイ</t>
    </rPh>
    <rPh sb="2" eb="5">
      <t>リヨウシャ</t>
    </rPh>
    <rPh sb="5" eb="8">
      <t>フタンガク</t>
    </rPh>
    <rPh sb="9" eb="11">
      <t>カンリ</t>
    </rPh>
    <rPh sb="11" eb="13">
      <t>ケッカ</t>
    </rPh>
    <rPh sb="13" eb="14">
      <t>ゴ</t>
    </rPh>
    <rPh sb="16" eb="18">
      <t>ケイゾク</t>
    </rPh>
    <rPh sb="18" eb="19">
      <t>ガタ</t>
    </rPh>
    <phoneticPr fontId="2"/>
  </si>
  <si>
    <t>調整後利用料の入力</t>
    <rPh sb="0" eb="3">
      <t>チョウセイゴ</t>
    </rPh>
    <rPh sb="3" eb="6">
      <t>リヨウリョウ</t>
    </rPh>
    <rPh sb="7" eb="9">
      <t>ニュウリョク</t>
    </rPh>
    <phoneticPr fontId="2"/>
  </si>
  <si>
    <t>日中活動有無の入力</t>
    <rPh sb="0" eb="2">
      <t>ニッチュウ</t>
    </rPh>
    <rPh sb="2" eb="4">
      <t>カツドウ</t>
    </rPh>
    <rPh sb="4" eb="6">
      <t>ウム</t>
    </rPh>
    <rPh sb="7" eb="9">
      <t>ニュウリョク</t>
    </rPh>
    <phoneticPr fontId="2"/>
  </si>
  <si>
    <t>ｱ</t>
    <phoneticPr fontId="2"/>
  </si>
  <si>
    <t>ｲ</t>
    <phoneticPr fontId="2"/>
  </si>
  <si>
    <t>ｳ</t>
    <phoneticPr fontId="2"/>
  </si>
  <si>
    <t>ｴ</t>
    <phoneticPr fontId="2"/>
  </si>
  <si>
    <t>ｱ+ｲ</t>
    <phoneticPr fontId="2"/>
  </si>
  <si>
    <t>区分（障害者・児童）</t>
    <rPh sb="0" eb="2">
      <t>クブン</t>
    </rPh>
    <phoneticPr fontId="2"/>
  </si>
  <si>
    <t>７Ｈルール</t>
    <phoneticPr fontId="2"/>
  </si>
  <si>
    <t>７Ｈルールなし</t>
    <phoneticPr fontId="2"/>
  </si>
  <si>
    <t>７Ｈルール</t>
    <phoneticPr fontId="2"/>
  </si>
  <si>
    <t>７Ｈルールなし</t>
    <phoneticPr fontId="2"/>
  </si>
  <si>
    <t>日中活動フラグ</t>
    <rPh sb="0" eb="4">
      <t>ニッチュウカツドウ</t>
    </rPh>
    <phoneticPr fontId="2"/>
  </si>
  <si>
    <t>送迎加算チェック</t>
    <rPh sb="0" eb="2">
      <t>ソウゲイ</t>
    </rPh>
    <rPh sb="2" eb="4">
      <t>カサン</t>
    </rPh>
    <phoneticPr fontId="2"/>
  </si>
  <si>
    <t>障害児
通所</t>
    <rPh sb="0" eb="2">
      <t>ショウガイ</t>
    </rPh>
    <rPh sb="2" eb="3">
      <t>ジ</t>
    </rPh>
    <rPh sb="4" eb="6">
      <t>ツウショ</t>
    </rPh>
    <phoneticPr fontId="2"/>
  </si>
  <si>
    <t>※１　日中活動：（生活介護，就労継続支援，就労移行支援，自立訓練）</t>
    <rPh sb="3" eb="5">
      <t>ニッチュウ</t>
    </rPh>
    <rPh sb="5" eb="7">
      <t>カツドウ</t>
    </rPh>
    <rPh sb="9" eb="11">
      <t>セイカツ</t>
    </rPh>
    <rPh sb="11" eb="13">
      <t>カイゴ</t>
    </rPh>
    <rPh sb="14" eb="16">
      <t>シュウロウ</t>
    </rPh>
    <rPh sb="16" eb="18">
      <t>ケイゾク</t>
    </rPh>
    <rPh sb="18" eb="20">
      <t>シエン</t>
    </rPh>
    <rPh sb="21" eb="23">
      <t>シュウロウ</t>
    </rPh>
    <rPh sb="23" eb="25">
      <t>イコウ</t>
    </rPh>
    <rPh sb="25" eb="27">
      <t>シエン</t>
    </rPh>
    <rPh sb="28" eb="30">
      <t>ジリツ</t>
    </rPh>
    <rPh sb="30" eb="32">
      <t>クンレン</t>
    </rPh>
    <phoneticPr fontId="2"/>
  </si>
  <si>
    <t>※２　障害児通所：（児童発達支援，医療型児童発達支援，放課後等デイサービス）</t>
    <rPh sb="3" eb="5">
      <t>ショウガイ</t>
    </rPh>
    <rPh sb="5" eb="6">
      <t>ジ</t>
    </rPh>
    <rPh sb="6" eb="8">
      <t>ツウショ</t>
    </rPh>
    <rPh sb="10" eb="12">
      <t>ジドウ</t>
    </rPh>
    <rPh sb="12" eb="14">
      <t>ハッタツ</t>
    </rPh>
    <rPh sb="14" eb="16">
      <t>シエン</t>
    </rPh>
    <rPh sb="17" eb="19">
      <t>イリョウ</t>
    </rPh>
    <rPh sb="19" eb="20">
      <t>ガタ</t>
    </rPh>
    <rPh sb="20" eb="22">
      <t>ジドウ</t>
    </rPh>
    <rPh sb="22" eb="24">
      <t>ハッタツ</t>
    </rPh>
    <rPh sb="24" eb="26">
      <t>シエン</t>
    </rPh>
    <rPh sb="27" eb="30">
      <t>ホウカゴ</t>
    </rPh>
    <rPh sb="30" eb="31">
      <t>トウ</t>
    </rPh>
    <phoneticPr fontId="2"/>
  </si>
  <si>
    <t>入浴加算チェック</t>
    <rPh sb="0" eb="2">
      <t>ニュウヨク</t>
    </rPh>
    <rPh sb="2" eb="4">
      <t>カサン</t>
    </rPh>
    <phoneticPr fontId="2"/>
  </si>
  <si>
    <t>事業所番号</t>
    <rPh sb="0" eb="3">
      <t>ジギョウショ</t>
    </rPh>
    <rPh sb="3" eb="5">
      <t>バンゴウ</t>
    </rPh>
    <phoneticPr fontId="2"/>
  </si>
  <si>
    <t>支給決定に係る　児　童　氏　名</t>
    <rPh sb="0" eb="2">
      <t>シキュウ</t>
    </rPh>
    <rPh sb="2" eb="4">
      <t>ケッテイ</t>
    </rPh>
    <rPh sb="5" eb="6">
      <t>カカ</t>
    </rPh>
    <rPh sb="8" eb="9">
      <t>ジ</t>
    </rPh>
    <rPh sb="10" eb="11">
      <t>ドウ</t>
    </rPh>
    <rPh sb="12" eb="13">
      <t>シ</t>
    </rPh>
    <rPh sb="14" eb="15">
      <t>メイ</t>
    </rPh>
    <phoneticPr fontId="2"/>
  </si>
  <si>
    <t>支給決定者
氏　　 名</t>
    <rPh sb="0" eb="2">
      <t>シキュウ</t>
    </rPh>
    <rPh sb="2" eb="4">
      <t>ケッテイ</t>
    </rPh>
    <rPh sb="4" eb="5">
      <t>シャ</t>
    </rPh>
    <rPh sb="6" eb="7">
      <t>シ</t>
    </rPh>
    <rPh sb="10" eb="11">
      <t>メイ</t>
    </rPh>
    <phoneticPr fontId="2"/>
  </si>
  <si>
    <t>利用者確認欄</t>
    <rPh sb="0" eb="3">
      <t>リヨウシャ</t>
    </rPh>
    <rPh sb="3" eb="5">
      <t>カクニン</t>
    </rPh>
    <rPh sb="5" eb="6">
      <t>ラン</t>
    </rPh>
    <phoneticPr fontId="2"/>
  </si>
  <si>
    <t>一時利用</t>
  </si>
  <si>
    <t>調整後利用料</t>
    <phoneticPr fontId="2"/>
  </si>
  <si>
    <t>日</t>
    <phoneticPr fontId="2"/>
  </si>
  <si>
    <t>ｈ）</t>
  </si>
  <si>
    <t xml:space="preserve">（総利用時間 ： </t>
    <phoneticPr fontId="2"/>
  </si>
  <si>
    <t>決定利用者負担額（管理結果後）</t>
    <phoneticPr fontId="2"/>
  </si>
  <si>
    <t>公費請求額（⑤－④）</t>
    <phoneticPr fontId="2"/>
  </si>
  <si>
    <t>公費請求額（④－③）</t>
    <phoneticPr fontId="2"/>
  </si>
  <si>
    <t>継続</t>
    <phoneticPr fontId="2"/>
  </si>
  <si>
    <t>（　　　　　　　）</t>
    <phoneticPr fontId="2"/>
  </si>
  <si>
    <t>上限月額調整（①②の内少ない数）</t>
    <phoneticPr fontId="2"/>
  </si>
  <si>
    <t>日中一時支援事業　サービス提供実績記録票　（共通）</t>
    <rPh sb="0" eb="2">
      <t>ニッチュウ</t>
    </rPh>
    <rPh sb="2" eb="4">
      <t>イチジ</t>
    </rPh>
    <rPh sb="4" eb="6">
      <t>シエン</t>
    </rPh>
    <rPh sb="6" eb="8">
      <t>ジギョウ</t>
    </rPh>
    <rPh sb="13" eb="15">
      <t>テイキョウ</t>
    </rPh>
    <rPh sb="15" eb="17">
      <t>ジッセキ</t>
    </rPh>
    <rPh sb="17" eb="19">
      <t>キロク</t>
    </rPh>
    <rPh sb="19" eb="20">
      <t>ヒョウ</t>
    </rPh>
    <rPh sb="22" eb="24">
      <t>キョウツウ</t>
    </rPh>
    <phoneticPr fontId="2"/>
  </si>
  <si>
    <t>児童</t>
  </si>
  <si>
    <t>C</t>
  </si>
  <si>
    <t>令和</t>
    <rPh sb="0" eb="2">
      <t>レイワ</t>
    </rPh>
    <phoneticPr fontId="2"/>
  </si>
  <si>
    <r>
      <t>基本分（</t>
    </r>
    <r>
      <rPr>
        <sz val="8"/>
        <rFont val="ＭＳ Ｐゴシック"/>
        <family val="3"/>
        <charset val="128"/>
      </rPr>
      <t>土日祝</t>
    </r>
    <r>
      <rPr>
        <sz val="11"/>
        <rFont val="ＭＳ Ｐゴシック"/>
        <family val="3"/>
        <charset val="128"/>
      </rPr>
      <t>）</t>
    </r>
    <rPh sb="0" eb="2">
      <t>キホン</t>
    </rPh>
    <rPh sb="2" eb="3">
      <t>ブン</t>
    </rPh>
    <rPh sb="4" eb="6">
      <t>ドニチ</t>
    </rPh>
    <rPh sb="6" eb="7">
      <t>シュク</t>
    </rPh>
    <phoneticPr fontId="2"/>
  </si>
  <si>
    <t>○○　○○</t>
    <phoneticPr fontId="2"/>
  </si>
  <si>
    <t>○○　△△</t>
    <phoneticPr fontId="2"/>
  </si>
  <si>
    <t>×</t>
    <phoneticPr fontId="2"/>
  </si>
  <si>
    <t>○○　事業所</t>
    <rPh sb="3" eb="6">
      <t>ジギョウショ</t>
    </rPh>
    <phoneticPr fontId="2"/>
  </si>
  <si>
    <t>散歩</t>
    <rPh sb="0" eb="2">
      <t>サンポ</t>
    </rPh>
    <phoneticPr fontId="2"/>
  </si>
  <si>
    <t>パズル</t>
    <phoneticPr fontId="2"/>
  </si>
  <si>
    <t>継続（就労支援）</t>
  </si>
  <si>
    <t>障害者</t>
  </si>
  <si>
    <t>B</t>
  </si>
  <si>
    <t>有Ⅰ</t>
    <phoneticPr fontId="2"/>
  </si>
  <si>
    <t>利用者負担額（利用料計）</t>
    <phoneticPr fontId="2"/>
  </si>
  <si>
    <r>
      <t>日中一時支援事業　サービス提供実績記録票　</t>
    </r>
    <r>
      <rPr>
        <b/>
        <sz val="16"/>
        <rFont val="ＭＳ Ｐゴシック"/>
        <family val="3"/>
        <charset val="128"/>
      </rPr>
      <t>（継続）</t>
    </r>
    <rPh sb="0" eb="2">
      <t>ニッチュウ</t>
    </rPh>
    <rPh sb="2" eb="4">
      <t>イチジ</t>
    </rPh>
    <rPh sb="4" eb="6">
      <t>シエン</t>
    </rPh>
    <rPh sb="6" eb="8">
      <t>ジギョウ</t>
    </rPh>
    <rPh sb="13" eb="15">
      <t>テイキョウ</t>
    </rPh>
    <rPh sb="15" eb="17">
      <t>ジッセキ</t>
    </rPh>
    <rPh sb="17" eb="19">
      <t>キロク</t>
    </rPh>
    <rPh sb="19" eb="20">
      <t>ヒョウ</t>
    </rPh>
    <rPh sb="22" eb="24">
      <t>ケイゾク</t>
    </rPh>
    <phoneticPr fontId="2"/>
  </si>
  <si>
    <r>
      <t>日中一時支援事業　サービス提供実績記録票　</t>
    </r>
    <r>
      <rPr>
        <b/>
        <sz val="16"/>
        <rFont val="ＭＳ Ｐゴシック"/>
        <family val="3"/>
        <charset val="128"/>
      </rPr>
      <t>（一時）</t>
    </r>
    <rPh sb="0" eb="2">
      <t>ニッチュウ</t>
    </rPh>
    <rPh sb="2" eb="4">
      <t>イチジ</t>
    </rPh>
    <rPh sb="4" eb="6">
      <t>シエン</t>
    </rPh>
    <rPh sb="6" eb="8">
      <t>ジギョウ</t>
    </rPh>
    <rPh sb="13" eb="15">
      <t>テイキョウ</t>
    </rPh>
    <rPh sb="15" eb="17">
      <t>ジッセキ</t>
    </rPh>
    <rPh sb="17" eb="19">
      <t>キロク</t>
    </rPh>
    <rPh sb="19" eb="20">
      <t>ヒョウ</t>
    </rPh>
    <rPh sb="22" eb="24">
      <t>イチジ</t>
    </rPh>
    <phoneticPr fontId="2"/>
  </si>
  <si>
    <t>入浴
回数</t>
    <rPh sb="0" eb="2">
      <t>ニュウヨク</t>
    </rPh>
    <rPh sb="3" eb="5">
      <t>カイスウ</t>
    </rPh>
    <phoneticPr fontId="2"/>
  </si>
  <si>
    <t>障害者</t>
    <rPh sb="0" eb="2">
      <t>ショウガイ</t>
    </rPh>
    <rPh sb="2" eb="3">
      <t>シャ</t>
    </rPh>
    <phoneticPr fontId="2"/>
  </si>
  <si>
    <t>算定時間</t>
    <rPh sb="0" eb="2">
      <t>サンテイ</t>
    </rPh>
    <rPh sb="2" eb="4">
      <t>ジカン</t>
    </rPh>
    <phoneticPr fontId="2"/>
  </si>
  <si>
    <t>A</t>
    <phoneticPr fontId="2"/>
  </si>
  <si>
    <t>B</t>
    <phoneticPr fontId="2"/>
  </si>
  <si>
    <t>C</t>
    <phoneticPr fontId="2"/>
  </si>
  <si>
    <t>児童（平日）</t>
    <rPh sb="0" eb="2">
      <t>ジドウ</t>
    </rPh>
    <rPh sb="3" eb="5">
      <t>ヘイジツ</t>
    </rPh>
    <phoneticPr fontId="2"/>
  </si>
  <si>
    <t>児童（土・日・祝日）</t>
    <rPh sb="0" eb="2">
      <t>ジドウ</t>
    </rPh>
    <rPh sb="3" eb="4">
      <t>ツチ</t>
    </rPh>
    <rPh sb="5" eb="6">
      <t>ヒ</t>
    </rPh>
    <rPh sb="7" eb="9">
      <t>シュクジツ</t>
    </rPh>
    <phoneticPr fontId="2"/>
  </si>
  <si>
    <t>（5,960-5,950）×時間</t>
    <rPh sb="14" eb="16">
      <t>ジカン</t>
    </rPh>
    <phoneticPr fontId="2"/>
  </si>
  <si>
    <t>児童B・平日7時間</t>
    <rPh sb="0" eb="2">
      <t>ジドウ</t>
    </rPh>
    <rPh sb="4" eb="6">
      <t>ヘイジツ</t>
    </rPh>
    <rPh sb="7" eb="9">
      <t>ジカン</t>
    </rPh>
    <phoneticPr fontId="2"/>
  </si>
  <si>
    <t>実施要綱　別表第１（２）より
児童B　6～7時間未満　単価は「5,960円」
時間単価850円×7時間＝「5,950円」
差額10円を加算するための計算</t>
    <rPh sb="0" eb="2">
      <t>ジッシ</t>
    </rPh>
    <rPh sb="2" eb="4">
      <t>ヨウコウ</t>
    </rPh>
    <rPh sb="5" eb="7">
      <t>ベッピョウ</t>
    </rPh>
    <rPh sb="7" eb="8">
      <t>ダイ</t>
    </rPh>
    <rPh sb="15" eb="17">
      <t>ジドウ</t>
    </rPh>
    <rPh sb="22" eb="24">
      <t>ジカン</t>
    </rPh>
    <rPh sb="24" eb="26">
      <t>ミマン</t>
    </rPh>
    <rPh sb="27" eb="29">
      <t>タンカ</t>
    </rPh>
    <rPh sb="36" eb="37">
      <t>エン</t>
    </rPh>
    <rPh sb="39" eb="41">
      <t>ジカン</t>
    </rPh>
    <rPh sb="41" eb="43">
      <t>タンカ</t>
    </rPh>
    <rPh sb="46" eb="47">
      <t>エン</t>
    </rPh>
    <rPh sb="49" eb="51">
      <t>ジカン</t>
    </rPh>
    <rPh sb="58" eb="59">
      <t>エン</t>
    </rPh>
    <rPh sb="61" eb="63">
      <t>サガク</t>
    </rPh>
    <rPh sb="65" eb="66">
      <t>エン</t>
    </rPh>
    <rPh sb="67" eb="69">
      <t>カサン</t>
    </rPh>
    <rPh sb="74" eb="76">
      <t>ケイサン</t>
    </rPh>
    <phoneticPr fontId="2"/>
  </si>
  <si>
    <t>←</t>
    <phoneticPr fontId="2"/>
  </si>
  <si>
    <r>
      <t xml:space="preserve">（総利用時間 ： </t>
    </r>
    <r>
      <rPr>
        <sz val="11"/>
        <color rgb="FFFF0000"/>
        <rFont val="ＭＳ Ｐゴシック"/>
        <family val="3"/>
        <charset val="128"/>
      </rPr>
      <t>31</t>
    </r>
    <r>
      <rPr>
        <sz val="11"/>
        <rFont val="ＭＳ Ｐゴシック"/>
        <family val="3"/>
        <charset val="128"/>
      </rPr>
      <t>　ｈ）</t>
    </r>
    <phoneticPr fontId="2"/>
  </si>
  <si>
    <r>
      <t>基本分（</t>
    </r>
    <r>
      <rPr>
        <sz val="8"/>
        <rFont val="ＭＳ Ｐゴシック"/>
        <family val="3"/>
        <charset val="128"/>
      </rPr>
      <t>土日祝</t>
    </r>
    <r>
      <rPr>
        <sz val="11"/>
        <rFont val="ＭＳ Ｐゴシック"/>
        <family val="3"/>
        <charset val="128"/>
      </rPr>
      <t>）</t>
    </r>
    <rPh sb="0" eb="2">
      <t>キホン</t>
    </rPh>
    <rPh sb="2" eb="3">
      <t>ブン</t>
    </rPh>
    <rPh sb="4" eb="6">
      <t>ドニチ</t>
    </rPh>
    <rPh sb="6" eb="7">
      <t>シュク</t>
    </rPh>
    <phoneticPr fontId="2"/>
  </si>
  <si>
    <r>
      <t xml:space="preserve">30 </t>
    </r>
    <r>
      <rPr>
        <sz val="11"/>
        <rFont val="ＭＳ Ｐゴシック"/>
        <family val="3"/>
        <charset val="128"/>
      </rPr>
      <t>ｈ）</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</si>
</sst>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Red]\-#,##0\ "/>
    <numFmt numFmtId="179"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2"/>
      <color indexed="81"/>
      <name val="MS P ゴシック"/>
      <family val="3"/>
      <charset val="128"/>
    </font>
    <font>
      <b/>
      <sz val="11"/>
      <name val="ＭＳ Ｐゴシック"/>
      <family val="3"/>
      <charset val="128"/>
    </font>
    <font>
      <u/>
      <sz val="12"/>
      <color rgb="FFFF0000"/>
      <name val="HGS創英角ﾎﾟｯﾌﾟ体"/>
      <family val="3"/>
      <charset val="128"/>
    </font>
    <font>
      <b/>
      <sz val="16"/>
      <name val="ＭＳ Ｐゴシック"/>
      <family val="3"/>
      <charset val="128"/>
    </font>
    <font>
      <sz val="11"/>
      <color rgb="FFFF0000"/>
      <name val="ＭＳ Ｐゴシック"/>
      <family val="3"/>
      <charset val="128"/>
    </font>
    <font>
      <sz val="12"/>
      <color indexed="48"/>
      <name val="MS P ゴシック"/>
      <family val="3"/>
      <charset val="128"/>
    </font>
    <font>
      <sz val="12"/>
      <color indexed="10"/>
      <name val="MS P ゴシック"/>
      <family val="3"/>
      <charset val="128"/>
    </font>
    <font>
      <sz val="10.5"/>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CCFFFF"/>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uble">
        <color indexed="64"/>
      </top>
      <bottom/>
      <diagonal/>
    </border>
    <border>
      <left/>
      <right style="double">
        <color indexed="64"/>
      </right>
      <top/>
      <bottom style="medium">
        <color indexed="64"/>
      </bottom>
      <diagonal/>
    </border>
  </borders>
  <cellStyleXfs count="1">
    <xf numFmtId="0" fontId="0" fillId="0" borderId="0">
      <alignment vertical="center"/>
    </xf>
  </cellStyleXfs>
  <cellXfs count="898">
    <xf numFmtId="0" fontId="0" fillId="0" borderId="0" xfId="0">
      <alignment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1" fillId="0" borderId="0" xfId="0" applyFont="1" applyBorder="1" applyAlignment="1" applyProtection="1">
      <alignment horizontal="center" vertical="center"/>
    </xf>
    <xf numFmtId="0" fontId="0" fillId="0" borderId="1" xfId="0" applyNumberFormat="1" applyFill="1" applyBorder="1" applyProtection="1">
      <alignment vertical="center"/>
    </xf>
    <xf numFmtId="0" fontId="0" fillId="0" borderId="2" xfId="0" applyBorder="1" applyProtection="1">
      <alignment vertical="center"/>
    </xf>
    <xf numFmtId="0" fontId="0" fillId="0" borderId="2" xfId="0" applyNumberFormat="1" applyBorder="1" applyProtection="1">
      <alignment vertical="center"/>
    </xf>
    <xf numFmtId="0" fontId="0" fillId="0" borderId="3" xfId="0" applyBorder="1" applyProtection="1">
      <alignment vertical="center"/>
    </xf>
    <xf numFmtId="0" fontId="0" fillId="0" borderId="3" xfId="0" applyNumberFormat="1" applyBorder="1" applyProtection="1">
      <alignment vertical="center"/>
    </xf>
    <xf numFmtId="0" fontId="0" fillId="0" borderId="4" xfId="0" applyBorder="1" applyProtection="1">
      <alignment vertical="center"/>
    </xf>
    <xf numFmtId="0" fontId="0" fillId="0" borderId="4" xfId="0" applyNumberFormat="1" applyBorder="1" applyProtection="1">
      <alignment vertical="center"/>
    </xf>
    <xf numFmtId="0" fontId="0" fillId="0" borderId="1" xfId="0" applyBorder="1" applyProtection="1">
      <alignment vertical="center"/>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20" fontId="0" fillId="2" borderId="6" xfId="0" applyNumberFormat="1" applyFill="1" applyBorder="1" applyAlignment="1" applyProtection="1">
      <alignment horizontal="center" vertical="center"/>
      <protection locked="0"/>
    </xf>
    <xf numFmtId="20" fontId="0" fillId="2" borderId="7" xfId="0" applyNumberForma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20" fontId="0" fillId="2" borderId="5" xfId="0" applyNumberFormat="1" applyFill="1" applyBorder="1" applyAlignment="1" applyProtection="1">
      <alignment horizontal="center" vertical="center"/>
      <protection locked="0"/>
    </xf>
    <xf numFmtId="20" fontId="0" fillId="2" borderId="2" xfId="0" applyNumberFormat="1" applyFill="1" applyBorder="1" applyAlignment="1" applyProtection="1">
      <alignment horizontal="center" vertical="center"/>
      <protection locked="0"/>
    </xf>
    <xf numFmtId="0" fontId="0" fillId="0" borderId="9" xfId="0" applyBorder="1" applyProtection="1">
      <alignment vertical="center"/>
    </xf>
    <xf numFmtId="0" fontId="0" fillId="0" borderId="1" xfId="0" applyBorder="1">
      <alignment vertical="center"/>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20" fontId="0" fillId="2" borderId="0" xfId="0" applyNumberFormat="1" applyFill="1" applyBorder="1" applyAlignment="1" applyProtection="1">
      <alignment horizontal="center" vertical="center"/>
      <protection locked="0"/>
    </xf>
    <xf numFmtId="20" fontId="0" fillId="2" borderId="11"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xf>
    <xf numFmtId="0" fontId="0" fillId="0" borderId="1" xfId="0" applyNumberForma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0" fillId="0" borderId="0" xfId="0" applyFill="1" applyBorder="1" applyAlignment="1" applyProtection="1">
      <alignment horizontal="left" vertical="top"/>
    </xf>
    <xf numFmtId="0" fontId="0" fillId="0" borderId="0" xfId="0" applyFill="1" applyBorder="1" applyAlignment="1" applyProtection="1">
      <alignment vertical="center"/>
    </xf>
    <xf numFmtId="0" fontId="0" fillId="0" borderId="0" xfId="0" applyBorder="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0" xfId="0" applyFill="1" applyProtection="1">
      <alignment vertical="center"/>
    </xf>
    <xf numFmtId="0" fontId="0" fillId="2" borderId="13" xfId="0" applyFill="1" applyBorder="1" applyAlignment="1" applyProtection="1">
      <alignment horizontal="center" vertical="center"/>
    </xf>
    <xf numFmtId="0" fontId="0" fillId="0" borderId="5" xfId="0" applyNumberFormat="1"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3" xfId="0" applyNumberFormat="1" applyFill="1" applyBorder="1" applyAlignment="1" applyProtection="1">
      <alignment horizontal="center" vertical="center"/>
    </xf>
    <xf numFmtId="0" fontId="0" fillId="0" borderId="4" xfId="0" applyNumberFormat="1" applyFill="1" applyBorder="1" applyAlignment="1" applyProtection="1">
      <alignment horizontal="center" vertical="center"/>
    </xf>
    <xf numFmtId="0" fontId="0" fillId="0" borderId="0" xfId="0" applyBorder="1" applyProtection="1">
      <alignment vertical="center"/>
    </xf>
    <xf numFmtId="177" fontId="0" fillId="0" borderId="14" xfId="0" applyNumberFormat="1" applyBorder="1" applyAlignment="1" applyProtection="1">
      <alignment horizontal="center" vertical="center" shrinkToFit="1"/>
    </xf>
    <xf numFmtId="177" fontId="0" fillId="0" borderId="15" xfId="0" applyNumberFormat="1" applyBorder="1" applyProtection="1">
      <alignment vertical="center"/>
    </xf>
    <xf numFmtId="177" fontId="0" fillId="0" borderId="16" xfId="0" applyNumberFormat="1" applyBorder="1" applyAlignment="1" applyProtection="1">
      <alignment horizontal="center" vertical="center" shrinkToFit="1"/>
    </xf>
    <xf numFmtId="0" fontId="0" fillId="0" borderId="12" xfId="0" applyBorder="1" applyAlignment="1" applyProtection="1">
      <alignment horizontal="center" vertical="center" shrinkToFit="1"/>
    </xf>
    <xf numFmtId="177" fontId="0" fillId="0" borderId="17" xfId="0" applyNumberFormat="1" applyBorder="1" applyProtection="1">
      <alignment vertical="center"/>
    </xf>
    <xf numFmtId="177" fontId="0" fillId="0" borderId="16" xfId="0" applyNumberForma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177" fontId="0" fillId="0" borderId="18" xfId="0" applyNumberFormat="1" applyBorder="1" applyAlignment="1" applyProtection="1">
      <alignment horizontal="center" vertical="center" shrinkToFit="1"/>
    </xf>
    <xf numFmtId="177" fontId="0" fillId="0" borderId="19" xfId="0" applyNumberFormat="1" applyBorder="1" applyAlignment="1" applyProtection="1">
      <alignment horizontal="center" vertical="center" shrinkToFit="1"/>
    </xf>
    <xf numFmtId="177" fontId="0" fillId="0" borderId="20" xfId="0" applyNumberFormat="1" applyBorder="1" applyProtection="1">
      <alignment vertical="center"/>
    </xf>
    <xf numFmtId="0" fontId="0" fillId="0" borderId="21" xfId="0" applyBorder="1" applyAlignment="1" applyProtection="1">
      <alignment horizontal="center" vertical="center" shrinkToFit="1"/>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22" xfId="0" applyFill="1" applyBorder="1" applyAlignment="1" applyProtection="1">
      <alignment horizontal="center" vertical="center" shrinkToFit="1"/>
    </xf>
    <xf numFmtId="0" fontId="0" fillId="0" borderId="23" xfId="0" applyBorder="1" applyAlignment="1" applyProtection="1">
      <alignment horizontal="center" vertical="center" shrinkToFit="1"/>
    </xf>
    <xf numFmtId="177" fontId="0" fillId="0" borderId="24" xfId="0" applyNumberFormat="1" applyBorder="1" applyAlignment="1" applyProtection="1">
      <alignment horizontal="right" vertical="center"/>
    </xf>
    <xf numFmtId="177" fontId="0" fillId="0" borderId="24" xfId="0" applyNumberFormat="1" applyBorder="1" applyProtection="1">
      <alignment vertical="center"/>
    </xf>
    <xf numFmtId="0" fontId="0" fillId="3" borderId="25" xfId="0" applyFill="1" applyBorder="1" applyAlignment="1" applyProtection="1">
      <alignment horizontal="center" vertical="center" shrinkToFit="1"/>
    </xf>
    <xf numFmtId="177" fontId="0" fillId="0" borderId="26" xfId="0" applyNumberFormat="1" applyBorder="1" applyProtection="1">
      <alignment vertical="center"/>
    </xf>
    <xf numFmtId="0" fontId="0" fillId="0" borderId="27" xfId="0" applyBorder="1" applyAlignment="1" applyProtection="1">
      <alignment horizontal="center" vertical="center" shrinkToFit="1"/>
    </xf>
    <xf numFmtId="0" fontId="1" fillId="0" borderId="28" xfId="0" applyFont="1" applyBorder="1" applyAlignment="1" applyProtection="1">
      <alignment horizontal="center" vertical="center" shrinkToFit="1"/>
    </xf>
    <xf numFmtId="0" fontId="0" fillId="0" borderId="1" xfId="0" applyFill="1" applyBorder="1" applyProtection="1">
      <alignment vertical="center"/>
    </xf>
    <xf numFmtId="0" fontId="0" fillId="0" borderId="5" xfId="0" applyBorder="1" applyProtection="1">
      <alignment vertical="center"/>
    </xf>
    <xf numFmtId="0" fontId="0" fillId="0" borderId="1" xfId="0" applyBorder="1" applyAlignment="1" applyProtection="1">
      <alignment vertical="center" shrinkToFit="1"/>
    </xf>
    <xf numFmtId="0" fontId="0" fillId="0" borderId="1" xfId="0" applyBorder="1" applyAlignment="1">
      <alignment horizontal="center" vertical="center"/>
    </xf>
    <xf numFmtId="0" fontId="0" fillId="0" borderId="0" xfId="0" applyBorder="1" applyAlignment="1" applyProtection="1">
      <alignment horizontal="center" vertical="center" shrinkToFi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9" xfId="0" applyFill="1" applyBorder="1" applyAlignment="1" applyProtection="1">
      <alignment horizontal="center" vertical="center" shrinkToFit="1"/>
    </xf>
    <xf numFmtId="177" fontId="0" fillId="0" borderId="18" xfId="0" applyNumberFormat="1" applyFill="1" applyBorder="1" applyAlignment="1" applyProtection="1">
      <alignment horizontal="center" vertical="center" shrinkToFit="1"/>
    </xf>
    <xf numFmtId="0" fontId="0" fillId="0" borderId="30" xfId="0" applyFill="1" applyBorder="1" applyAlignment="1" applyProtection="1">
      <alignment horizontal="center" vertical="center" shrinkToFit="1"/>
    </xf>
    <xf numFmtId="177" fontId="0" fillId="0" borderId="16" xfId="0" applyNumberFormat="1" applyBorder="1" applyAlignment="1" applyProtection="1">
      <alignment horizontal="right" vertical="center" shrinkToFit="1"/>
    </xf>
    <xf numFmtId="177" fontId="0" fillId="0" borderId="18" xfId="0" applyNumberFormat="1" applyBorder="1" applyAlignment="1" applyProtection="1">
      <alignment horizontal="right" vertical="center" shrinkToFit="1"/>
    </xf>
    <xf numFmtId="177" fontId="4" fillId="0" borderId="16" xfId="0" applyNumberFormat="1" applyFont="1" applyBorder="1" applyAlignment="1" applyProtection="1">
      <alignment horizontal="left" vertical="top" shrinkToFit="1"/>
    </xf>
    <xf numFmtId="177" fontId="4" fillId="0" borderId="34" xfId="0" applyNumberFormat="1" applyFont="1" applyBorder="1" applyAlignment="1" applyProtection="1">
      <alignment horizontal="left" vertical="top" shrinkToFit="1"/>
    </xf>
    <xf numFmtId="177" fontId="4" fillId="0" borderId="35" xfId="0" applyNumberFormat="1" applyFont="1" applyBorder="1" applyAlignment="1" applyProtection="1">
      <alignment horizontal="left" vertical="top" shrinkToFit="1"/>
    </xf>
    <xf numFmtId="177" fontId="4" fillId="0" borderId="28" xfId="0" applyNumberFormat="1" applyFont="1" applyBorder="1" applyAlignment="1" applyProtection="1">
      <alignment horizontal="left" vertical="top" shrinkToFit="1"/>
    </xf>
    <xf numFmtId="177" fontId="4" fillId="0" borderId="36" xfId="0" applyNumberFormat="1" applyFont="1" applyBorder="1" applyAlignment="1" applyProtection="1">
      <alignment horizontal="left" vertical="top" shrinkToFit="1"/>
    </xf>
    <xf numFmtId="0" fontId="0" fillId="5" borderId="1" xfId="0" applyFill="1" applyBorder="1" applyAlignment="1">
      <alignment horizontal="center" vertical="center"/>
    </xf>
    <xf numFmtId="20" fontId="0" fillId="2" borderId="3" xfId="0" applyNumberFormat="1" applyFill="1" applyBorder="1" applyAlignment="1" applyProtection="1">
      <alignment horizontal="center" vertical="center"/>
      <protection locked="0"/>
    </xf>
    <xf numFmtId="177" fontId="0" fillId="0" borderId="16" xfId="0" applyNumberFormat="1" applyBorder="1" applyAlignment="1" applyProtection="1">
      <alignment horizontal="right" vertical="center"/>
    </xf>
    <xf numFmtId="177" fontId="0" fillId="0" borderId="16" xfId="0" applyNumberFormat="1" applyBorder="1" applyAlignment="1" applyProtection="1">
      <alignment horizontal="left" vertical="center"/>
    </xf>
    <xf numFmtId="177" fontId="0" fillId="0" borderId="16" xfId="0" applyNumberFormat="1" applyBorder="1" applyAlignment="1" applyProtection="1">
      <alignment horizontal="center" vertical="center"/>
    </xf>
    <xf numFmtId="177" fontId="0" fillId="0" borderId="14" xfId="0" applyNumberFormat="1" applyBorder="1" applyAlignment="1" applyProtection="1">
      <alignment horizontal="center" vertical="center"/>
    </xf>
    <xf numFmtId="0" fontId="3" fillId="0" borderId="0" xfId="0" applyFont="1" applyFill="1" applyAlignment="1" applyProtection="1">
      <alignment horizontal="center" vertical="center"/>
    </xf>
    <xf numFmtId="0" fontId="1" fillId="0" borderId="28"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1" xfId="0" applyFill="1" applyBorder="1" applyAlignment="1" applyProtection="1">
      <alignment vertical="center" shrinkToFit="1"/>
    </xf>
    <xf numFmtId="0" fontId="0" fillId="0" borderId="13" xfId="0" applyFill="1" applyBorder="1" applyAlignment="1" applyProtection="1">
      <alignment horizontal="center" vertical="center"/>
    </xf>
    <xf numFmtId="0" fontId="0" fillId="0" borderId="5" xfId="0" applyFill="1" applyBorder="1" applyAlignment="1" applyProtection="1">
      <alignment horizontal="center" vertical="center"/>
      <protection locked="0"/>
    </xf>
    <xf numFmtId="20" fontId="0" fillId="0" borderId="5" xfId="0" applyNumberFormat="1" applyFill="1" applyBorder="1" applyAlignment="1" applyProtection="1">
      <alignment horizontal="center" vertical="center"/>
      <protection locked="0"/>
    </xf>
    <xf numFmtId="0" fontId="0" fillId="0" borderId="2" xfId="0" applyFill="1" applyBorder="1" applyProtection="1">
      <alignment vertical="center"/>
    </xf>
    <xf numFmtId="0" fontId="0" fillId="0" borderId="3" xfId="0" applyFill="1" applyBorder="1" applyProtection="1">
      <alignment vertical="center"/>
    </xf>
    <xf numFmtId="0" fontId="0" fillId="0" borderId="2" xfId="0" applyNumberFormat="1" applyFill="1" applyBorder="1" applyProtection="1">
      <alignment vertical="center"/>
    </xf>
    <xf numFmtId="0" fontId="0" fillId="0" borderId="5" xfId="0" applyFill="1" applyBorder="1" applyProtection="1">
      <alignment vertical="center"/>
    </xf>
    <xf numFmtId="0" fontId="0" fillId="0" borderId="8"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20" fontId="0" fillId="0" borderId="3" xfId="0" applyNumberFormat="1" applyFill="1" applyBorder="1" applyAlignment="1" applyProtection="1">
      <alignment horizontal="center" vertical="center"/>
      <protection locked="0"/>
    </xf>
    <xf numFmtId="0" fontId="0" fillId="0" borderId="3" xfId="0" applyNumberFormat="1" applyFill="1" applyBorder="1" applyProtection="1">
      <alignment vertical="center"/>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 xfId="0" applyFill="1" applyBorder="1" applyProtection="1">
      <alignment vertical="center"/>
    </xf>
    <xf numFmtId="0" fontId="0" fillId="0" borderId="4" xfId="0" applyNumberFormat="1" applyFill="1" applyBorder="1" applyProtection="1">
      <alignment vertical="center"/>
    </xf>
    <xf numFmtId="0" fontId="0" fillId="0" borderId="0" xfId="0" applyFill="1" applyBorder="1" applyProtection="1">
      <alignment vertical="center"/>
    </xf>
    <xf numFmtId="177" fontId="4" fillId="0" borderId="35" xfId="0" applyNumberFormat="1" applyFont="1" applyFill="1" applyBorder="1" applyAlignment="1" applyProtection="1">
      <alignment horizontal="left" vertical="top" shrinkToFit="1"/>
    </xf>
    <xf numFmtId="177" fontId="0" fillId="0" borderId="14" xfId="0" applyNumberFormat="1" applyFill="1" applyBorder="1" applyAlignment="1" applyProtection="1">
      <alignment horizontal="center" vertical="center" shrinkToFit="1"/>
    </xf>
    <xf numFmtId="177" fontId="0" fillId="0" borderId="15" xfId="0" applyNumberFormat="1" applyFill="1" applyBorder="1" applyProtection="1">
      <alignment vertical="center"/>
    </xf>
    <xf numFmtId="177" fontId="4" fillId="0" borderId="16" xfId="0" applyNumberFormat="1" applyFont="1" applyFill="1" applyBorder="1" applyAlignment="1" applyProtection="1">
      <alignment horizontal="left" vertical="top" shrinkToFit="1"/>
    </xf>
    <xf numFmtId="177" fontId="0" fillId="0" borderId="16" xfId="0" applyNumberFormat="1" applyFill="1" applyBorder="1" applyAlignment="1" applyProtection="1">
      <alignment horizontal="center" vertical="center"/>
    </xf>
    <xf numFmtId="177" fontId="0" fillId="0" borderId="16" xfId="0" applyNumberFormat="1" applyFill="1" applyBorder="1" applyAlignment="1" applyProtection="1">
      <alignment horizontal="right" vertical="center"/>
    </xf>
    <xf numFmtId="177" fontId="4" fillId="0" borderId="28" xfId="0" applyNumberFormat="1" applyFont="1" applyFill="1" applyBorder="1" applyAlignment="1" applyProtection="1">
      <alignment horizontal="left" vertical="top" shrinkToFit="1"/>
    </xf>
    <xf numFmtId="177" fontId="0" fillId="0" borderId="17" xfId="0" applyNumberFormat="1" applyFill="1" applyBorder="1" applyProtection="1">
      <alignment vertical="center"/>
    </xf>
    <xf numFmtId="177" fontId="0" fillId="0" borderId="16" xfId="0" applyNumberFormat="1" applyFill="1" applyBorder="1" applyAlignment="1" applyProtection="1">
      <alignment horizontal="right" vertical="center" shrinkToFit="1"/>
    </xf>
    <xf numFmtId="177" fontId="4" fillId="0" borderId="34" xfId="0" applyNumberFormat="1" applyFont="1" applyFill="1" applyBorder="1" applyAlignment="1" applyProtection="1">
      <alignment horizontal="left" vertical="top" shrinkToFit="1"/>
    </xf>
    <xf numFmtId="177" fontId="0" fillId="0" borderId="18" xfId="0" applyNumberFormat="1" applyFill="1" applyBorder="1" applyAlignment="1" applyProtection="1">
      <alignment horizontal="right" vertical="center" shrinkToFit="1"/>
    </xf>
    <xf numFmtId="177" fontId="4" fillId="0" borderId="36" xfId="0" applyNumberFormat="1" applyFont="1" applyFill="1" applyBorder="1" applyAlignment="1" applyProtection="1">
      <alignment horizontal="left" vertical="top" shrinkToFit="1"/>
    </xf>
    <xf numFmtId="177" fontId="0" fillId="0" borderId="19" xfId="0" applyNumberFormat="1" applyFill="1" applyBorder="1" applyAlignment="1" applyProtection="1">
      <alignment horizontal="center" vertical="center" shrinkToFit="1"/>
    </xf>
    <xf numFmtId="177" fontId="0" fillId="0" borderId="20" xfId="0" applyNumberFormat="1" applyFill="1" applyBorder="1" applyProtection="1">
      <alignment vertical="center"/>
    </xf>
    <xf numFmtId="0" fontId="0" fillId="0" borderId="0"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177" fontId="0" fillId="0" borderId="24" xfId="0" applyNumberFormat="1" applyFill="1" applyBorder="1" applyAlignment="1" applyProtection="1">
      <alignment horizontal="right" vertical="center"/>
    </xf>
    <xf numFmtId="177" fontId="0" fillId="0" borderId="24" xfId="0" applyNumberFormat="1" applyFill="1" applyBorder="1" applyProtection="1">
      <alignment vertical="center"/>
    </xf>
    <xf numFmtId="0" fontId="0" fillId="0" borderId="21" xfId="0" applyFill="1" applyBorder="1" applyAlignment="1" applyProtection="1">
      <alignment horizontal="center" vertical="center" shrinkToFit="1"/>
    </xf>
    <xf numFmtId="177" fontId="0" fillId="0" borderId="26" xfId="0" applyNumberFormat="1" applyFill="1" applyBorder="1" applyProtection="1">
      <alignment vertical="center"/>
    </xf>
    <xf numFmtId="0" fontId="0" fillId="0" borderId="27" xfId="0" applyFill="1" applyBorder="1" applyAlignment="1" applyProtection="1">
      <alignment horizontal="center" vertical="center" shrinkToFit="1"/>
    </xf>
    <xf numFmtId="0" fontId="0" fillId="0" borderId="25" xfId="0" applyFill="1" applyBorder="1" applyAlignment="1" applyProtection="1">
      <alignment horizontal="center" vertical="center" shrinkToFit="1"/>
    </xf>
    <xf numFmtId="0" fontId="0" fillId="0" borderId="0" xfId="0" applyFill="1" applyAlignment="1" applyProtection="1">
      <alignment horizontal="left" vertical="center"/>
    </xf>
    <xf numFmtId="0" fontId="0" fillId="0" borderId="0" xfId="0" applyFill="1" applyAlignment="1" applyProtection="1">
      <alignment horizontal="center" vertical="center"/>
    </xf>
    <xf numFmtId="177" fontId="0" fillId="0" borderId="14" xfId="0" applyNumberFormat="1" applyFill="1" applyBorder="1" applyAlignment="1" applyProtection="1">
      <alignment horizontal="right" vertical="center"/>
    </xf>
    <xf numFmtId="0" fontId="1" fillId="2" borderId="31" xfId="0" applyFont="1"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2" borderId="12" xfId="0" applyFill="1" applyBorder="1" applyAlignment="1" applyProtection="1">
      <alignment vertical="center" shrinkToFit="1"/>
    </xf>
    <xf numFmtId="0" fontId="1" fillId="0" borderId="31" xfId="0" applyFont="1" applyFill="1" applyBorder="1" applyAlignment="1" applyProtection="1">
      <alignment horizontal="center" vertical="center" shrinkToFit="1"/>
      <protection locked="0"/>
    </xf>
    <xf numFmtId="0" fontId="0" fillId="0" borderId="12" xfId="0" applyFill="1" applyBorder="1" applyAlignment="1" applyProtection="1">
      <alignment vertical="center" shrinkToFit="1"/>
    </xf>
    <xf numFmtId="0" fontId="1" fillId="2" borderId="32"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0" fillId="2" borderId="31" xfId="0" applyFill="1" applyBorder="1" applyAlignment="1" applyProtection="1">
      <alignment vertical="center" shrinkToFit="1"/>
      <protection locked="0"/>
    </xf>
    <xf numFmtId="0" fontId="0" fillId="0" borderId="50" xfId="0" applyFont="1" applyBorder="1" applyAlignment="1" applyProtection="1">
      <alignment vertical="center" shrinkToFit="1"/>
    </xf>
    <xf numFmtId="0" fontId="0" fillId="0" borderId="16" xfId="0" applyFont="1" applyBorder="1" applyAlignment="1" applyProtection="1">
      <alignment vertical="center" shrinkToFit="1"/>
    </xf>
    <xf numFmtId="0" fontId="0" fillId="5" borderId="16" xfId="0" applyFont="1" applyFill="1" applyBorder="1" applyAlignment="1" applyProtection="1">
      <alignment vertical="center" shrinkToFit="1"/>
    </xf>
    <xf numFmtId="0" fontId="0" fillId="0" borderId="1" xfId="0" applyBorder="1" applyAlignment="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vertical="center"/>
    </xf>
    <xf numFmtId="0" fontId="0" fillId="0" borderId="1" xfId="0" applyFill="1" applyBorder="1" applyAlignment="1">
      <alignment horizontal="left" vertical="center"/>
    </xf>
    <xf numFmtId="0" fontId="0" fillId="0" borderId="0" xfId="0" applyFont="1" applyFill="1" applyProtection="1">
      <alignment vertical="center"/>
    </xf>
    <xf numFmtId="0" fontId="9" fillId="0" borderId="3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0" fillId="0" borderId="28" xfId="0" applyFont="1" applyFill="1" applyBorder="1" applyAlignment="1" applyProtection="1">
      <alignment horizontal="center" vertical="center" shrinkToFit="1"/>
    </xf>
    <xf numFmtId="0" fontId="0" fillId="0" borderId="12" xfId="0" applyFont="1" applyFill="1" applyBorder="1" applyAlignment="1" applyProtection="1">
      <alignment vertical="center" shrinkToFi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1" xfId="0" applyFont="1" applyFill="1" applyBorder="1" applyAlignment="1" applyProtection="1">
      <alignment vertical="center" shrinkToFit="1"/>
    </xf>
    <xf numFmtId="0" fontId="0" fillId="0" borderId="13" xfId="0" applyFont="1" applyFill="1" applyBorder="1" applyAlignment="1" applyProtection="1">
      <alignment horizontal="center" vertical="center"/>
    </xf>
    <xf numFmtId="0" fontId="0" fillId="0" borderId="5" xfId="0" applyFont="1" applyFill="1" applyBorder="1" applyAlignment="1" applyProtection="1">
      <alignment horizontal="center" vertical="center"/>
      <protection locked="0"/>
    </xf>
    <xf numFmtId="20" fontId="0" fillId="0" borderId="5"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xf>
    <xf numFmtId="0" fontId="0" fillId="0" borderId="2" xfId="0" applyFont="1" applyFill="1" applyBorder="1" applyProtection="1">
      <alignment vertical="center"/>
    </xf>
    <xf numFmtId="0" fontId="0" fillId="0" borderId="3" xfId="0" applyFont="1" applyFill="1" applyBorder="1" applyProtection="1">
      <alignment vertical="center"/>
    </xf>
    <xf numFmtId="0" fontId="0" fillId="0" borderId="2" xfId="0" applyNumberFormat="1" applyFont="1" applyFill="1" applyBorder="1" applyProtection="1">
      <alignment vertical="center"/>
    </xf>
    <xf numFmtId="0" fontId="0" fillId="0" borderId="5" xfId="0" applyFont="1" applyFill="1" applyBorder="1" applyProtection="1">
      <alignment vertical="center"/>
    </xf>
    <xf numFmtId="0" fontId="0" fillId="0" borderId="8" xfId="0" applyFont="1" applyFill="1" applyBorder="1" applyAlignment="1" applyProtection="1">
      <alignment horizontal="center" vertical="center"/>
    </xf>
    <xf numFmtId="0" fontId="0" fillId="0" borderId="3" xfId="0" applyFont="1" applyFill="1" applyBorder="1" applyAlignment="1" applyProtection="1">
      <alignment horizontal="center" vertical="center"/>
      <protection locked="0"/>
    </xf>
    <xf numFmtId="20" fontId="0" fillId="0" borderId="3" xfId="0" applyNumberFormat="1" applyFon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xf>
    <xf numFmtId="0" fontId="0" fillId="0" borderId="3" xfId="0" applyNumberFormat="1" applyFont="1" applyFill="1" applyBorder="1" applyProtection="1">
      <alignment vertical="center"/>
    </xf>
    <xf numFmtId="0" fontId="0" fillId="0" borderId="0" xfId="0" applyNumberFormat="1" applyFont="1" applyFill="1" applyBorder="1" applyAlignment="1" applyProtection="1">
      <alignment horizontal="center" vertical="center"/>
    </xf>
    <xf numFmtId="0" fontId="0" fillId="0" borderId="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xf>
    <xf numFmtId="0" fontId="0" fillId="0" borderId="4" xfId="0" applyFont="1" applyFill="1" applyBorder="1" applyProtection="1">
      <alignment vertical="center"/>
    </xf>
    <xf numFmtId="0" fontId="0" fillId="0" borderId="4" xfId="0" applyNumberFormat="1" applyFont="1" applyFill="1" applyBorder="1" applyProtection="1">
      <alignment vertical="center"/>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Protection="1">
      <alignment vertical="center"/>
    </xf>
    <xf numFmtId="0" fontId="0" fillId="0" borderId="1" xfId="0" applyFont="1" applyFill="1" applyBorder="1" applyProtection="1">
      <alignment vertical="center"/>
    </xf>
    <xf numFmtId="0" fontId="0" fillId="0" borderId="0" xfId="0" applyFont="1" applyFill="1" applyBorder="1" applyProtection="1">
      <alignment vertical="center"/>
    </xf>
    <xf numFmtId="177" fontId="0" fillId="0" borderId="14" xfId="0" applyNumberFormat="1" applyFont="1" applyFill="1" applyBorder="1" applyAlignment="1" applyProtection="1">
      <alignment horizontal="center" vertical="center" shrinkToFit="1"/>
    </xf>
    <xf numFmtId="177" fontId="0" fillId="0" borderId="15" xfId="0" applyNumberFormat="1" applyFont="1" applyFill="1" applyBorder="1" applyProtection="1">
      <alignment vertical="center"/>
    </xf>
    <xf numFmtId="177" fontId="0" fillId="0" borderId="16"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16" xfId="0" applyNumberFormat="1" applyFont="1" applyFill="1" applyBorder="1" applyAlignment="1" applyProtection="1">
      <alignment horizontal="center" vertical="center"/>
    </xf>
    <xf numFmtId="0" fontId="0" fillId="0" borderId="12" xfId="0" applyFont="1" applyFill="1" applyBorder="1" applyAlignment="1" applyProtection="1">
      <alignment horizontal="center" vertical="center" shrinkToFit="1"/>
    </xf>
    <xf numFmtId="177" fontId="0" fillId="0" borderId="16" xfId="0" applyNumberFormat="1" applyFont="1" applyFill="1" applyBorder="1" applyAlignment="1" applyProtection="1">
      <alignment horizontal="center" vertical="center" shrinkToFit="1"/>
    </xf>
    <xf numFmtId="177" fontId="0" fillId="0" borderId="17" xfId="0" applyNumberFormat="1" applyFont="1" applyFill="1" applyBorder="1" applyProtection="1">
      <alignment vertical="center"/>
    </xf>
    <xf numFmtId="177" fontId="0" fillId="0" borderId="16" xfId="0" applyNumberFormat="1" applyFont="1" applyFill="1" applyBorder="1" applyAlignment="1" applyProtection="1">
      <alignment horizontal="right" vertical="center" shrinkToFit="1"/>
    </xf>
    <xf numFmtId="177" fontId="0" fillId="0" borderId="18" xfId="0" applyNumberFormat="1" applyFont="1" applyFill="1" applyBorder="1" applyAlignment="1" applyProtection="1">
      <alignment horizontal="right" vertical="center" shrinkToFit="1"/>
    </xf>
    <xf numFmtId="177" fontId="0" fillId="0" borderId="18" xfId="0" applyNumberFormat="1" applyFont="1" applyFill="1" applyBorder="1" applyAlignment="1" applyProtection="1">
      <alignment horizontal="center" vertical="center" shrinkToFit="1"/>
    </xf>
    <xf numFmtId="0" fontId="0" fillId="0" borderId="30" xfId="0"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20" xfId="0" applyNumberFormat="1" applyFont="1" applyFill="1" applyBorder="1" applyProtection="1">
      <alignment vertical="center"/>
    </xf>
    <xf numFmtId="0" fontId="0" fillId="0" borderId="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right" vertical="center"/>
    </xf>
    <xf numFmtId="177" fontId="0" fillId="0" borderId="24" xfId="0" applyNumberFormat="1" applyFont="1" applyFill="1" applyBorder="1" applyProtection="1">
      <alignment vertical="center"/>
    </xf>
    <xf numFmtId="0" fontId="0" fillId="0" borderId="21"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shrinkToFit="1"/>
    </xf>
    <xf numFmtId="177" fontId="0" fillId="0" borderId="26" xfId="0" applyNumberFormat="1" applyFont="1" applyFill="1" applyBorder="1" applyProtection="1">
      <alignment vertical="center"/>
    </xf>
    <xf numFmtId="0" fontId="0" fillId="0" borderId="27" xfId="0"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shrinkToFit="1"/>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31"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16" xfId="0" applyFont="1" applyFill="1" applyBorder="1" applyAlignment="1" applyProtection="1">
      <alignment vertical="center" shrinkToFit="1"/>
    </xf>
    <xf numFmtId="0" fontId="0" fillId="0" borderId="50" xfId="0" applyFont="1" applyFill="1" applyBorder="1" applyAlignment="1" applyProtection="1">
      <alignment vertical="center" shrinkToFit="1"/>
    </xf>
    <xf numFmtId="0" fontId="1" fillId="2"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2" fillId="0" borderId="1" xfId="0" applyFont="1" applyBorder="1" applyAlignment="1">
      <alignment horizontal="left" vertical="center"/>
    </xf>
    <xf numFmtId="0" fontId="0" fillId="0" borderId="0" xfId="0" applyBorder="1" applyAlignment="1" applyProtection="1">
      <alignment horizontal="left" vertical="center"/>
    </xf>
    <xf numFmtId="0" fontId="0" fillId="0" borderId="35" xfId="0" applyBorder="1" applyAlignment="1" applyProtection="1">
      <alignment horizontal="left" vertical="center"/>
    </xf>
    <xf numFmtId="0" fontId="0" fillId="0" borderId="14" xfId="0" applyBorder="1" applyProtection="1">
      <alignment vertical="center"/>
    </xf>
    <xf numFmtId="0" fontId="0" fillId="0" borderId="83" xfId="0" applyBorder="1" applyProtection="1">
      <alignment vertical="center"/>
    </xf>
    <xf numFmtId="0" fontId="0" fillId="0" borderId="43" xfId="0" applyBorder="1" applyAlignment="1" applyProtection="1">
      <alignment vertical="center"/>
    </xf>
    <xf numFmtId="0" fontId="0" fillId="0" borderId="42" xfId="0" applyBorder="1" applyProtection="1">
      <alignment vertical="center"/>
    </xf>
    <xf numFmtId="0" fontId="0" fillId="0" borderId="43" xfId="0" applyBorder="1" applyAlignment="1" applyProtection="1">
      <alignment horizontal="left" vertical="center"/>
    </xf>
    <xf numFmtId="0" fontId="0" fillId="0" borderId="87" xfId="0" applyBorder="1" applyAlignment="1" applyProtection="1">
      <alignment vertical="center"/>
    </xf>
    <xf numFmtId="0" fontId="0" fillId="0" borderId="53" xfId="0" applyBorder="1" applyProtection="1">
      <alignment vertical="center"/>
    </xf>
    <xf numFmtId="0" fontId="0" fillId="0" borderId="88" xfId="0" applyBorder="1" applyProtection="1">
      <alignment vertical="center"/>
    </xf>
    <xf numFmtId="0" fontId="0" fillId="0" borderId="0" xfId="0" applyBorder="1" applyAlignment="1" applyProtection="1">
      <alignment horizontal="center" vertical="center" shrinkToFit="1"/>
    </xf>
    <xf numFmtId="177" fontId="0" fillId="0" borderId="16" xfId="0" applyNumberFormat="1" applyBorder="1" applyAlignment="1" applyProtection="1">
      <alignment horizontal="right" vertical="center"/>
    </xf>
    <xf numFmtId="177" fontId="0" fillId="0" borderId="19" xfId="0" applyNumberFormat="1" applyBorder="1" applyAlignment="1" applyProtection="1">
      <alignment horizontal="center" vertical="center" shrinkToFit="1"/>
    </xf>
    <xf numFmtId="177" fontId="0" fillId="0" borderId="16" xfId="0" applyNumberFormat="1" applyBorder="1" applyAlignment="1" applyProtection="1">
      <alignment horizontal="center" vertical="center" shrinkToFit="1"/>
    </xf>
    <xf numFmtId="177" fontId="0" fillId="0" borderId="14" xfId="0" applyNumberFormat="1" applyBorder="1" applyAlignment="1" applyProtection="1">
      <alignment horizontal="center" vertical="center" shrinkToFit="1"/>
    </xf>
    <xf numFmtId="0" fontId="1" fillId="0" borderId="28" xfId="0" applyFont="1" applyBorder="1" applyAlignment="1" applyProtection="1">
      <alignment horizontal="center" vertical="center" shrinkToFit="1"/>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3" fillId="0" borderId="0" xfId="0" applyFont="1" applyAlignment="1" applyProtection="1">
      <alignment horizontal="center" vertical="center"/>
    </xf>
    <xf numFmtId="0" fontId="0" fillId="0" borderId="1" xfId="0" applyFont="1" applyFill="1" applyBorder="1" applyAlignment="1" applyProtection="1">
      <alignment horizontal="center" vertical="center"/>
    </xf>
    <xf numFmtId="0" fontId="0" fillId="0" borderId="0" xfId="0" applyFill="1" applyBorder="1" applyAlignment="1" applyProtection="1">
      <alignment vertical="center"/>
    </xf>
    <xf numFmtId="177" fontId="0" fillId="0" borderId="16" xfId="0" applyNumberFormat="1" applyFill="1" applyBorder="1" applyAlignment="1" applyProtection="1">
      <alignment horizontal="center" vertical="center" shrinkToFit="1"/>
    </xf>
    <xf numFmtId="0" fontId="0" fillId="5" borderId="16" xfId="0" applyFont="1"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protection locked="0"/>
    </xf>
    <xf numFmtId="0" fontId="0" fillId="0" borderId="2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16" xfId="0" applyNumberFormat="1" applyFont="1" applyFill="1" applyBorder="1" applyAlignment="1" applyProtection="1">
      <alignment horizontal="center" vertical="center" shrinkToFit="1"/>
    </xf>
    <xf numFmtId="177" fontId="0" fillId="0" borderId="14"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center" vertical="center" shrinkToFit="1"/>
    </xf>
    <xf numFmtId="177" fontId="0" fillId="0" borderId="16" xfId="0" applyNumberFormat="1" applyFont="1" applyFill="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176" fontId="0" fillId="0" borderId="57" xfId="0" applyNumberFormat="1" applyFill="1" applyBorder="1" applyAlignment="1" applyProtection="1">
      <alignment horizontal="right" vertical="center"/>
    </xf>
    <xf numFmtId="176" fontId="0" fillId="0" borderId="58" xfId="0" applyNumberFormat="1" applyFill="1" applyBorder="1" applyAlignment="1" applyProtection="1">
      <alignment horizontal="right" vertical="center"/>
    </xf>
    <xf numFmtId="176" fontId="0" fillId="0" borderId="59" xfId="0" applyNumberFormat="1" applyFill="1" applyBorder="1" applyAlignment="1" applyProtection="1">
      <alignment horizontal="right" vertical="center"/>
    </xf>
    <xf numFmtId="0" fontId="5" fillId="0" borderId="60" xfId="0" applyFont="1" applyBorder="1" applyAlignment="1" applyProtection="1">
      <alignment horizontal="center" vertical="center"/>
    </xf>
    <xf numFmtId="0" fontId="7" fillId="0" borderId="67" xfId="0" applyNumberFormat="1" applyFont="1" applyFill="1" applyBorder="1" applyAlignment="1" applyProtection="1">
      <alignment horizontal="center" vertical="center" wrapText="1"/>
    </xf>
    <xf numFmtId="0" fontId="7" fillId="0" borderId="58" xfId="0" applyNumberFormat="1" applyFont="1" applyFill="1" applyBorder="1" applyAlignment="1" applyProtection="1">
      <alignment horizontal="center" vertical="center" wrapText="1"/>
    </xf>
    <xf numFmtId="0" fontId="7" fillId="0" borderId="68" xfId="0" applyNumberFormat="1" applyFont="1" applyFill="1" applyBorder="1" applyAlignment="1" applyProtection="1">
      <alignment horizontal="center" vertical="center" wrapText="1"/>
    </xf>
    <xf numFmtId="0" fontId="7" fillId="0" borderId="56" xfId="0" applyNumberFormat="1" applyFont="1" applyFill="1" applyBorder="1" applyAlignment="1" applyProtection="1">
      <alignment horizontal="center" vertical="center" wrapText="1"/>
    </xf>
    <xf numFmtId="0" fontId="0" fillId="0" borderId="57" xfId="0" applyNumberFormat="1" applyFill="1" applyBorder="1" applyAlignment="1" applyProtection="1">
      <alignment horizontal="center" vertical="center"/>
    </xf>
    <xf numFmtId="0" fontId="0" fillId="0" borderId="59" xfId="0" applyNumberFormat="1" applyFill="1" applyBorder="1" applyAlignment="1" applyProtection="1">
      <alignment horizontal="center" vertical="center"/>
    </xf>
    <xf numFmtId="0" fontId="0" fillId="0" borderId="61" xfId="0" applyNumberFormat="1" applyFill="1" applyBorder="1" applyAlignment="1" applyProtection="1">
      <alignment horizontal="center" vertical="center"/>
    </xf>
    <xf numFmtId="0" fontId="0" fillId="0" borderId="55" xfId="0" applyNumberFormat="1" applyFill="1" applyBorder="1" applyAlignment="1" applyProtection="1">
      <alignment horizontal="center" vertical="center"/>
    </xf>
    <xf numFmtId="0" fontId="0" fillId="0" borderId="60"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176" fontId="0" fillId="4" borderId="70" xfId="0" applyNumberFormat="1" applyFill="1" applyBorder="1" applyAlignment="1" applyProtection="1">
      <alignment horizontal="right" vertical="center"/>
      <protection locked="0"/>
    </xf>
    <xf numFmtId="176" fontId="0" fillId="4" borderId="71" xfId="0" applyNumberFormat="1" applyFill="1" applyBorder="1" applyAlignment="1" applyProtection="1">
      <alignment horizontal="right" vertical="center"/>
      <protection locked="0"/>
    </xf>
    <xf numFmtId="0" fontId="0" fillId="0" borderId="69" xfId="0" applyNumberFormat="1" applyFill="1" applyBorder="1" applyAlignment="1" applyProtection="1">
      <alignment horizontal="left" vertical="center"/>
      <protection locked="0"/>
    </xf>
    <xf numFmtId="0" fontId="0" fillId="0" borderId="70" xfId="0" applyNumberFormat="1" applyFill="1" applyBorder="1" applyAlignment="1" applyProtection="1">
      <alignment horizontal="left" vertical="center"/>
      <protection locked="0"/>
    </xf>
    <xf numFmtId="0" fontId="0" fillId="0" borderId="77" xfId="0" applyNumberFormat="1" applyFill="1" applyBorder="1" applyAlignment="1" applyProtection="1">
      <alignment horizontal="left" vertical="center"/>
      <protection locked="0"/>
    </xf>
    <xf numFmtId="0" fontId="0" fillId="0" borderId="24" xfId="0" applyBorder="1" applyAlignment="1" applyProtection="1">
      <alignment horizontal="center" vertical="center" shrinkToFit="1"/>
    </xf>
    <xf numFmtId="0" fontId="0" fillId="0" borderId="24" xfId="0" applyBorder="1" applyAlignment="1" applyProtection="1">
      <alignment vertical="center" shrinkToFit="1"/>
    </xf>
    <xf numFmtId="0" fontId="0" fillId="0" borderId="40" xfId="0" applyBorder="1" applyAlignment="1" applyProtection="1">
      <alignment vertical="center" shrinkToFit="1"/>
    </xf>
    <xf numFmtId="178" fontId="0" fillId="3" borderId="41" xfId="0" applyNumberFormat="1" applyFill="1" applyBorder="1" applyAlignment="1" applyProtection="1">
      <alignment horizontal="right" vertical="center"/>
      <protection locked="0"/>
    </xf>
    <xf numFmtId="178" fontId="0" fillId="3" borderId="24" xfId="0" applyNumberFormat="1" applyFill="1" applyBorder="1" applyAlignment="1" applyProtection="1">
      <alignment horizontal="right" vertical="center"/>
      <protection locked="0"/>
    </xf>
    <xf numFmtId="0" fontId="0" fillId="0" borderId="0" xfId="0" applyBorder="1" applyAlignment="1" applyProtection="1">
      <alignment horizontal="center" vertical="center" shrinkToFit="1"/>
    </xf>
    <xf numFmtId="0" fontId="0" fillId="0" borderId="0" xfId="0" applyBorder="1" applyAlignment="1" applyProtection="1">
      <alignment vertical="center" shrinkToFit="1"/>
    </xf>
    <xf numFmtId="0" fontId="0" fillId="0" borderId="42" xfId="0" applyBorder="1" applyAlignment="1" applyProtection="1">
      <alignment vertical="center" shrinkToFit="1"/>
    </xf>
    <xf numFmtId="178" fontId="0" fillId="0" borderId="43" xfId="0" applyNumberFormat="1" applyBorder="1" applyAlignment="1" applyProtection="1">
      <alignment horizontal="right" vertical="center"/>
    </xf>
    <xf numFmtId="178" fontId="0" fillId="0" borderId="0" xfId="0" applyNumberFormat="1" applyBorder="1" applyAlignment="1" applyProtection="1">
      <alignment horizontal="right" vertical="center"/>
    </xf>
    <xf numFmtId="0" fontId="0" fillId="0" borderId="44" xfId="0" applyBorder="1" applyAlignment="1" applyProtection="1">
      <alignment horizontal="center" vertical="center" shrinkToFit="1"/>
    </xf>
    <xf numFmtId="0" fontId="0" fillId="0" borderId="44" xfId="0" applyBorder="1" applyAlignment="1" applyProtection="1">
      <alignment vertical="center" shrinkToFit="1"/>
    </xf>
    <xf numFmtId="0" fontId="0" fillId="0" borderId="45" xfId="0" applyBorder="1" applyAlignment="1" applyProtection="1">
      <alignment vertical="center" shrinkToFit="1"/>
    </xf>
    <xf numFmtId="178" fontId="0" fillId="0" borderId="46" xfId="0" applyNumberFormat="1" applyBorder="1" applyAlignment="1" applyProtection="1">
      <alignment horizontal="right" vertical="center"/>
    </xf>
    <xf numFmtId="178" fontId="0" fillId="0" borderId="44" xfId="0" applyNumberFormat="1" applyBorder="1" applyAlignment="1" applyProtection="1">
      <alignment horizontal="right" vertical="center"/>
    </xf>
    <xf numFmtId="177" fontId="0" fillId="0" borderId="16" xfId="0" applyNumberFormat="1" applyBorder="1" applyAlignment="1" applyProtection="1">
      <alignment horizontal="right" vertical="center"/>
    </xf>
    <xf numFmtId="178" fontId="0" fillId="0" borderId="16" xfId="0" applyNumberFormat="1" applyBorder="1" applyAlignment="1" applyProtection="1">
      <alignment horizontal="right" vertical="center"/>
    </xf>
    <xf numFmtId="177" fontId="0" fillId="0" borderId="18" xfId="0" applyNumberFormat="1" applyBorder="1" applyAlignment="1" applyProtection="1">
      <alignment horizontal="right" vertical="center"/>
    </xf>
    <xf numFmtId="178" fontId="0" fillId="0" borderId="18" xfId="0" applyNumberFormat="1" applyBorder="1" applyAlignment="1" applyProtection="1">
      <alignment horizontal="right" vertical="center"/>
    </xf>
    <xf numFmtId="178" fontId="0" fillId="0" borderId="24" xfId="0" applyNumberFormat="1" applyBorder="1" applyAlignment="1" applyProtection="1">
      <alignment horizontal="right" vertical="center"/>
    </xf>
    <xf numFmtId="0" fontId="0" fillId="0" borderId="47" xfId="0" applyBorder="1" applyAlignment="1" applyProtection="1">
      <alignment horizontal="center" vertical="center"/>
    </xf>
    <xf numFmtId="0" fontId="0" fillId="0" borderId="18" xfId="0" applyBorder="1" applyAlignment="1" applyProtection="1">
      <alignment horizontal="center" vertical="center"/>
    </xf>
    <xf numFmtId="0" fontId="0" fillId="0" borderId="48" xfId="0" applyBorder="1" applyAlignment="1" applyProtection="1">
      <alignment horizontal="center" vertical="center"/>
    </xf>
    <xf numFmtId="177" fontId="0" fillId="0" borderId="19" xfId="0" applyNumberFormat="1" applyBorder="1" applyAlignment="1" applyProtection="1">
      <alignment horizontal="right" vertical="center"/>
    </xf>
    <xf numFmtId="177" fontId="0" fillId="0" borderId="19" xfId="0" applyNumberFormat="1"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49" xfId="0" applyBorder="1" applyAlignment="1" applyProtection="1">
      <alignment horizontal="center" vertical="center"/>
    </xf>
    <xf numFmtId="0" fontId="0" fillId="0" borderId="16" xfId="0" applyBorder="1" applyAlignment="1" applyProtection="1">
      <alignment horizontal="center" vertical="center"/>
    </xf>
    <xf numFmtId="0" fontId="0" fillId="0" borderId="50" xfId="0" applyBorder="1" applyAlignment="1" applyProtection="1">
      <alignment horizontal="center" vertical="center"/>
    </xf>
    <xf numFmtId="177" fontId="0" fillId="0" borderId="16" xfId="0" applyNumberFormat="1" applyBorder="1" applyAlignment="1" applyProtection="1">
      <alignment horizontal="center" vertical="center" shrinkToFit="1"/>
    </xf>
    <xf numFmtId="178" fontId="0" fillId="0" borderId="19" xfId="0" applyNumberFormat="1" applyBorder="1" applyAlignment="1" applyProtection="1">
      <alignment horizontal="right" vertical="center"/>
    </xf>
    <xf numFmtId="0" fontId="0" fillId="0" borderId="16" xfId="0" applyBorder="1" applyAlignment="1" applyProtection="1">
      <alignment horizontal="center" vertical="center" shrinkToFit="1"/>
    </xf>
    <xf numFmtId="0" fontId="6" fillId="0" borderId="51"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4" xfId="0" applyFont="1" applyBorder="1" applyAlignment="1" applyProtection="1">
      <alignment horizontal="center" vertical="center"/>
    </xf>
    <xf numFmtId="177" fontId="0" fillId="0" borderId="14" xfId="0" applyNumberFormat="1" applyBorder="1" applyAlignment="1" applyProtection="1">
      <alignment horizontal="right" vertical="center"/>
    </xf>
    <xf numFmtId="177" fontId="0" fillId="0" borderId="14" xfId="0" applyNumberFormat="1" applyBorder="1" applyAlignment="1" applyProtection="1">
      <alignment horizontal="center" vertical="center" shrinkToFit="1"/>
    </xf>
    <xf numFmtId="0" fontId="0" fillId="0" borderId="14" xfId="0" applyBorder="1" applyAlignment="1" applyProtection="1">
      <alignment horizontal="center" vertical="center" shrinkToFit="1"/>
    </xf>
    <xf numFmtId="178" fontId="0" fillId="0" borderId="14" xfId="0" applyNumberFormat="1" applyBorder="1" applyAlignment="1" applyProtection="1">
      <alignment horizontal="right" vertical="center"/>
    </xf>
    <xf numFmtId="0" fontId="0" fillId="0" borderId="63" xfId="0" applyBorder="1" applyAlignment="1" applyProtection="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4" xfId="0" applyBorder="1" applyAlignment="1" applyProtection="1">
      <alignment horizontal="center" vertical="center"/>
    </xf>
    <xf numFmtId="0" fontId="0" fillId="0" borderId="64" xfId="0" applyBorder="1" applyAlignment="1">
      <alignment horizontal="center" vertical="center"/>
    </xf>
    <xf numFmtId="0" fontId="0" fillId="0" borderId="57"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0" fillId="0" borderId="67" xfId="0" applyBorder="1" applyAlignment="1" applyProtection="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59" xfId="0" applyNumberFormat="1" applyBorder="1" applyAlignment="1" applyProtection="1">
      <alignment horizontal="center" vertical="center"/>
    </xf>
    <xf numFmtId="0" fontId="0" fillId="0" borderId="59" xfId="0" applyBorder="1" applyAlignment="1" applyProtection="1">
      <alignment vertical="center"/>
    </xf>
    <xf numFmtId="0" fontId="0" fillId="0" borderId="58" xfId="0" applyBorder="1" applyAlignment="1" applyProtection="1">
      <alignment vertical="center"/>
    </xf>
    <xf numFmtId="0" fontId="0" fillId="0" borderId="57" xfId="0" applyNumberFormat="1" applyBorder="1" applyAlignment="1" applyProtection="1">
      <alignment horizontal="center" vertical="center"/>
    </xf>
    <xf numFmtId="0" fontId="0" fillId="0" borderId="60" xfId="0" applyBorder="1" applyAlignment="1" applyProtection="1">
      <alignment horizontal="center" vertical="center"/>
    </xf>
    <xf numFmtId="0" fontId="0" fillId="0" borderId="56" xfId="0" applyBorder="1" applyAlignment="1" applyProtection="1">
      <alignment horizontal="center" vertical="center"/>
    </xf>
    <xf numFmtId="0" fontId="0" fillId="2" borderId="69" xfId="0" applyNumberForma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176" fontId="0" fillId="0" borderId="69" xfId="0" applyNumberFormat="1" applyFill="1" applyBorder="1" applyAlignment="1" applyProtection="1">
      <alignment horizontal="right" vertical="center"/>
    </xf>
    <xf numFmtId="176" fontId="0" fillId="0" borderId="71" xfId="0" applyNumberFormat="1" applyFill="1" applyBorder="1" applyAlignment="1" applyProtection="1">
      <alignment horizontal="right" vertical="center"/>
    </xf>
    <xf numFmtId="0" fontId="0" fillId="2" borderId="72" xfId="0" applyNumberFormat="1"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176" fontId="0" fillId="0" borderId="75" xfId="0" applyNumberFormat="1" applyFill="1" applyBorder="1" applyAlignment="1" applyProtection="1">
      <alignment horizontal="right" vertical="center"/>
    </xf>
    <xf numFmtId="176" fontId="0" fillId="0" borderId="76" xfId="0" applyNumberFormat="1" applyFill="1" applyBorder="1" applyAlignment="1" applyProtection="1">
      <alignment horizontal="right" vertical="center"/>
    </xf>
    <xf numFmtId="0" fontId="0" fillId="0" borderId="75" xfId="0" applyNumberFormat="1" applyFill="1" applyBorder="1" applyAlignment="1" applyProtection="1">
      <alignment horizontal="left" vertical="center"/>
      <protection locked="0"/>
    </xf>
    <xf numFmtId="0" fontId="0" fillId="0" borderId="78" xfId="0" applyNumberFormat="1" applyFill="1" applyBorder="1" applyAlignment="1" applyProtection="1">
      <alignment horizontal="left" vertical="center"/>
      <protection locked="0"/>
    </xf>
    <xf numFmtId="0" fontId="0" fillId="0" borderId="79" xfId="0" applyNumberFormat="1" applyFill="1" applyBorder="1" applyAlignment="1" applyProtection="1">
      <alignment horizontal="left" vertical="center"/>
      <protection locked="0"/>
    </xf>
    <xf numFmtId="20" fontId="0" fillId="2" borderId="72" xfId="0" applyNumberFormat="1" applyFill="1" applyBorder="1" applyAlignment="1" applyProtection="1">
      <alignment horizontal="center" vertical="center"/>
      <protection locked="0"/>
    </xf>
    <xf numFmtId="20" fontId="0" fillId="2" borderId="74" xfId="0" applyNumberFormat="1" applyFill="1" applyBorder="1" applyAlignment="1" applyProtection="1">
      <alignment horizontal="center" vertical="center"/>
      <protection locked="0"/>
    </xf>
    <xf numFmtId="0" fontId="0" fillId="0" borderId="69" xfId="0" applyBorder="1" applyAlignment="1" applyProtection="1">
      <alignment horizontal="center" vertical="center"/>
    </xf>
    <xf numFmtId="0" fontId="0" fillId="0" borderId="70" xfId="0" applyBorder="1" applyAlignment="1" applyProtection="1">
      <alignment horizontal="center" vertical="center"/>
    </xf>
    <xf numFmtId="0" fontId="0" fillId="0" borderId="71" xfId="0" applyBorder="1" applyAlignment="1" applyProtection="1">
      <alignment horizontal="center" vertical="center"/>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20" fontId="0" fillId="2" borderId="69" xfId="0" applyNumberFormat="1" applyFill="1" applyBorder="1" applyAlignment="1" applyProtection="1">
      <alignment horizontal="center" vertical="center"/>
      <protection locked="0"/>
    </xf>
    <xf numFmtId="20" fontId="0" fillId="2" borderId="71" xfId="0" applyNumberFormat="1" applyFill="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84" xfId="0" applyFont="1" applyBorder="1" applyAlignment="1" applyProtection="1">
      <alignment horizontal="center" vertical="center" wrapText="1"/>
    </xf>
    <xf numFmtId="20" fontId="0" fillId="2" borderId="80" xfId="0" applyNumberFormat="1" applyFill="1" applyBorder="1" applyAlignment="1" applyProtection="1">
      <alignment horizontal="center" vertical="center"/>
      <protection locked="0"/>
    </xf>
    <xf numFmtId="20" fontId="0" fillId="2" borderId="82" xfId="0" applyNumberFormat="1" applyFill="1" applyBorder="1" applyAlignment="1" applyProtection="1">
      <alignment horizontal="center" vertical="center"/>
      <protection locked="0"/>
    </xf>
    <xf numFmtId="0" fontId="0" fillId="0" borderId="80" xfId="0" applyBorder="1" applyAlignment="1" applyProtection="1">
      <alignment horizontal="center" vertical="center"/>
    </xf>
    <xf numFmtId="0" fontId="0" fillId="0" borderId="7" xfId="0" applyBorder="1" applyAlignment="1" applyProtection="1">
      <alignment horizontal="center" vertical="center"/>
    </xf>
    <xf numFmtId="0" fontId="0" fillId="0" borderId="82" xfId="0" applyBorder="1" applyAlignment="1" applyProtection="1">
      <alignment horizontal="center" vertical="center"/>
    </xf>
    <xf numFmtId="0" fontId="0" fillId="2" borderId="80" xfId="0" applyNumberForma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0" fillId="0" borderId="80" xfId="0" applyNumberFormat="1" applyFill="1" applyBorder="1" applyAlignment="1" applyProtection="1">
      <alignment horizontal="left" vertical="center"/>
      <protection locked="0"/>
    </xf>
    <xf numFmtId="0" fontId="0" fillId="0" borderId="7" xfId="0" applyNumberFormat="1" applyFill="1" applyBorder="1" applyAlignment="1" applyProtection="1">
      <alignment horizontal="left" vertical="center"/>
      <protection locked="0"/>
    </xf>
    <xf numFmtId="0" fontId="0" fillId="0" borderId="81" xfId="0" applyNumberFormat="1" applyFill="1" applyBorder="1" applyAlignment="1" applyProtection="1">
      <alignment horizontal="left" vertical="center"/>
      <protection locked="0"/>
    </xf>
    <xf numFmtId="176" fontId="0" fillId="0" borderId="80" xfId="0" applyNumberFormat="1" applyFill="1" applyBorder="1" applyAlignment="1" applyProtection="1">
      <alignment horizontal="right" vertical="center"/>
    </xf>
    <xf numFmtId="176" fontId="0" fillId="0" borderId="82" xfId="0" applyNumberFormat="1" applyFill="1" applyBorder="1" applyAlignment="1" applyProtection="1">
      <alignment horizontal="right" vertical="center"/>
    </xf>
    <xf numFmtId="0" fontId="5" fillId="0" borderId="85" xfId="0" applyFont="1" applyBorder="1" applyAlignment="1" applyProtection="1">
      <alignment horizontal="center" vertical="center" textRotation="255" wrapText="1"/>
    </xf>
    <xf numFmtId="0" fontId="5" fillId="0" borderId="11" xfId="0" applyFont="1" applyBorder="1" applyAlignment="1" applyProtection="1">
      <alignment horizontal="center" vertical="center" textRotation="255" wrapText="1"/>
    </xf>
    <xf numFmtId="0" fontId="5" fillId="0" borderId="84" xfId="0" applyFont="1" applyBorder="1" applyAlignment="1" applyProtection="1">
      <alignment horizontal="center" vertical="center" textRotation="255" wrapText="1"/>
    </xf>
    <xf numFmtId="0" fontId="5" fillId="0" borderId="85"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84" xfId="0" applyFont="1" applyBorder="1" applyAlignment="1" applyProtection="1">
      <alignment horizontal="center" vertical="center" textRotation="255"/>
    </xf>
    <xf numFmtId="0" fontId="2" fillId="0" borderId="85" xfId="0" applyFont="1" applyBorder="1" applyAlignment="1" applyProtection="1">
      <alignment horizontal="center" vertical="center" textRotation="255" wrapText="1"/>
    </xf>
    <xf numFmtId="0" fontId="2" fillId="0" borderId="11" xfId="0" applyFont="1" applyBorder="1" applyAlignment="1" applyProtection="1">
      <alignment horizontal="center" vertical="center" textRotation="255" wrapText="1"/>
    </xf>
    <xf numFmtId="0" fontId="2" fillId="0" borderId="84" xfId="0" applyFont="1" applyBorder="1" applyAlignment="1" applyProtection="1">
      <alignment horizontal="center" vertical="center" textRotation="255" wrapText="1"/>
    </xf>
    <xf numFmtId="0" fontId="1" fillId="0" borderId="28" xfId="0" applyFont="1" applyBorder="1" applyAlignment="1" applyProtection="1">
      <alignment horizontal="center" vertical="center" shrinkToFit="1"/>
    </xf>
    <xf numFmtId="0" fontId="0" fillId="0" borderId="50" xfId="0" applyBorder="1" applyAlignment="1" applyProtection="1">
      <alignment horizontal="center" vertical="center" shrinkToFit="1"/>
    </xf>
    <xf numFmtId="0" fontId="1" fillId="2" borderId="28" xfId="0" applyFont="1" applyFill="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1" fillId="2" borderId="90" xfId="0" applyFont="1" applyFill="1" applyBorder="1" applyAlignment="1" applyProtection="1">
      <alignment horizontal="center" vertical="center" shrinkToFit="1"/>
      <protection locked="0"/>
    </xf>
    <xf numFmtId="0" fontId="0" fillId="0" borderId="50" xfId="0" applyBorder="1" applyAlignment="1" applyProtection="1">
      <alignment vertical="center" shrinkToFit="1"/>
      <protection locked="0"/>
    </xf>
    <xf numFmtId="0" fontId="0" fillId="0" borderId="16" xfId="0" applyBorder="1" applyAlignment="1" applyProtection="1">
      <alignment horizontal="left" vertical="center" shrinkToFit="1"/>
    </xf>
    <xf numFmtId="0" fontId="0" fillId="0" borderId="50" xfId="0" applyBorder="1" applyAlignment="1" applyProtection="1">
      <alignment horizontal="left" vertical="center" shrinkToFit="1"/>
    </xf>
    <xf numFmtId="0" fontId="0" fillId="2" borderId="1"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0" borderId="85"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84" xfId="0" applyBorder="1" applyAlignment="1" applyProtection="1">
      <alignment horizontal="center" vertical="center" wrapText="1"/>
    </xf>
    <xf numFmtId="0" fontId="0" fillId="0" borderId="1" xfId="0"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4" xfId="0" applyBorder="1" applyAlignment="1" applyProtection="1">
      <alignment vertical="center"/>
    </xf>
    <xf numFmtId="0" fontId="0" fillId="0" borderId="83" xfId="0" applyBorder="1" applyAlignment="1" applyProtection="1">
      <alignment vertical="center"/>
    </xf>
    <xf numFmtId="0" fontId="0" fillId="0" borderId="4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0" fillId="0" borderId="42" xfId="0" applyBorder="1" applyAlignment="1" applyProtection="1">
      <alignment vertical="center"/>
    </xf>
    <xf numFmtId="0" fontId="0" fillId="0" borderId="87"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3" xfId="0" applyBorder="1" applyAlignment="1" applyProtection="1">
      <alignment vertical="center"/>
    </xf>
    <xf numFmtId="0" fontId="0" fillId="0" borderId="88" xfId="0" applyBorder="1" applyAlignment="1" applyProtection="1">
      <alignment vertical="center"/>
    </xf>
    <xf numFmtId="0" fontId="0" fillId="0" borderId="83"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54" xfId="0" applyBorder="1" applyAlignment="1" applyProtection="1">
      <alignment horizontal="center" vertical="center" wrapText="1"/>
    </xf>
    <xf numFmtId="0" fontId="3" fillId="0" borderId="0" xfId="0" applyFont="1" applyAlignment="1" applyProtection="1">
      <alignment horizontal="center" vertical="center"/>
    </xf>
    <xf numFmtId="0" fontId="4" fillId="0" borderId="91" xfId="0" applyFont="1" applyBorder="1" applyAlignment="1" applyProtection="1">
      <alignment horizontal="center" vertical="center" wrapText="1"/>
    </xf>
    <xf numFmtId="0" fontId="0" fillId="0" borderId="92" xfId="0" applyBorder="1" applyAlignment="1" applyProtection="1">
      <alignment horizontal="center" vertical="center"/>
    </xf>
    <xf numFmtId="0" fontId="0" fillId="2" borderId="92" xfId="0" applyFill="1" applyBorder="1" applyAlignment="1" applyProtection="1">
      <alignment horizontal="center" vertical="center" shrinkToFit="1"/>
      <protection locked="0"/>
    </xf>
    <xf numFmtId="0" fontId="0" fillId="2" borderId="92" xfId="0" applyFill="1" applyBorder="1" applyAlignment="1" applyProtection="1">
      <alignment vertical="center" shrinkToFit="1"/>
      <protection locked="0"/>
    </xf>
    <xf numFmtId="0" fontId="4" fillId="0" borderId="38" xfId="0" applyFont="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93" xfId="0" applyBorder="1" applyAlignment="1" applyProtection="1">
      <alignment horizontal="center" vertical="center" shrinkToFit="1"/>
    </xf>
    <xf numFmtId="0" fontId="4" fillId="0" borderId="86" xfId="0" applyFont="1" applyBorder="1" applyAlignment="1" applyProtection="1">
      <alignment horizontal="center" vertical="center" wrapText="1"/>
    </xf>
    <xf numFmtId="0" fontId="0" fillId="0" borderId="1" xfId="0" applyBorder="1" applyAlignment="1" applyProtection="1">
      <alignment horizontal="center" vertical="center"/>
    </xf>
    <xf numFmtId="0" fontId="0" fillId="5" borderId="1" xfId="0" applyFill="1" applyBorder="1" applyAlignment="1" applyProtection="1">
      <alignment horizontal="center" vertical="center" shrinkToFit="1"/>
      <protection locked="0"/>
    </xf>
    <xf numFmtId="0" fontId="0" fillId="5" borderId="1" xfId="0" applyFill="1" applyBorder="1" applyAlignment="1" applyProtection="1">
      <alignment vertical="center" shrinkToFit="1"/>
      <protection locked="0"/>
    </xf>
    <xf numFmtId="0" fontId="0" fillId="0" borderId="1" xfId="0" applyBorder="1" applyAlignment="1" applyProtection="1">
      <alignment horizontal="center" vertical="center" wrapText="1"/>
    </xf>
    <xf numFmtId="0" fontId="1" fillId="0" borderId="86" xfId="0" applyFont="1" applyBorder="1" applyAlignment="1" applyProtection="1">
      <alignment horizontal="center" vertical="center"/>
    </xf>
    <xf numFmtId="0" fontId="0" fillId="0" borderId="28" xfId="0" applyBorder="1" applyAlignment="1" applyProtection="1">
      <alignment horizontal="center" vertical="center" shrinkToFit="1"/>
    </xf>
    <xf numFmtId="0" fontId="0" fillId="2" borderId="0" xfId="0" applyFill="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86" xfId="0" applyBorder="1" applyAlignment="1" applyProtection="1">
      <alignment horizontal="center" vertical="center"/>
    </xf>
    <xf numFmtId="0" fontId="0" fillId="0" borderId="28" xfId="0" applyFont="1" applyBorder="1" applyAlignment="1" applyProtection="1">
      <alignment horizontal="center" vertical="center" shrinkToFit="1"/>
    </xf>
    <xf numFmtId="0" fontId="0" fillId="0" borderId="16" xfId="0" applyFont="1" applyBorder="1" applyAlignment="1" applyProtection="1">
      <alignment horizontal="center" vertical="center" shrinkToFit="1"/>
    </xf>
    <xf numFmtId="0" fontId="5" fillId="0" borderId="28"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0" fillId="0" borderId="38" xfId="0" applyBorder="1" applyAlignment="1" applyProtection="1">
      <alignment horizontal="center" vertical="center" shrinkToFit="1"/>
    </xf>
    <xf numFmtId="0" fontId="0" fillId="0" borderId="39" xfId="0" applyBorder="1" applyAlignment="1">
      <alignment horizontal="center" vertical="center" shrinkToFit="1"/>
    </xf>
    <xf numFmtId="0" fontId="0" fillId="0" borderId="16" xfId="0" applyBorder="1" applyAlignment="1">
      <alignment horizontal="center" vertical="center" shrinkToFit="1"/>
    </xf>
    <xf numFmtId="0" fontId="0" fillId="2" borderId="28" xfId="0" applyFill="1" applyBorder="1" applyAlignment="1" applyProtection="1">
      <alignment horizontal="center" vertical="center" shrinkToFit="1"/>
      <protection locked="0"/>
    </xf>
    <xf numFmtId="0" fontId="0" fillId="0" borderId="16" xfId="0" applyBorder="1" applyAlignment="1">
      <alignment vertical="center" shrinkToFit="1"/>
    </xf>
    <xf numFmtId="0" fontId="0" fillId="0" borderId="12" xfId="0" applyBorder="1" applyAlignment="1">
      <alignment vertical="center" shrinkToFit="1"/>
    </xf>
    <xf numFmtId="0" fontId="0" fillId="0" borderId="0" xfId="0" applyBorder="1" applyAlignment="1" applyProtection="1">
      <alignment horizontal="left" vertical="center" wrapText="1"/>
    </xf>
    <xf numFmtId="0" fontId="0" fillId="0" borderId="43" xfId="0" applyBorder="1" applyAlignment="1" applyProtection="1">
      <alignment horizontal="center" vertical="center"/>
    </xf>
    <xf numFmtId="0" fontId="0" fillId="0" borderId="12" xfId="0" applyBorder="1" applyAlignment="1" applyProtection="1">
      <alignment vertical="center" shrinkToFit="1"/>
      <protection locked="0"/>
    </xf>
    <xf numFmtId="0" fontId="0" fillId="0" borderId="64"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57" xfId="0" applyBorder="1" applyAlignment="1" applyProtection="1">
      <alignment horizontal="center" vertical="center"/>
    </xf>
    <xf numFmtId="0" fontId="0" fillId="0" borderId="66" xfId="0" applyBorder="1" applyAlignment="1" applyProtection="1">
      <alignment horizontal="center" vertical="center"/>
    </xf>
    <xf numFmtId="0" fontId="0" fillId="0" borderId="55" xfId="0" applyBorder="1" applyAlignment="1" applyProtection="1">
      <alignment horizontal="center" vertical="center"/>
    </xf>
    <xf numFmtId="0" fontId="0" fillId="2" borderId="7" xfId="0" applyNumberFormat="1" applyFill="1" applyBorder="1" applyAlignment="1" applyProtection="1">
      <alignment horizontal="center" vertical="center"/>
      <protection locked="0"/>
    </xf>
    <xf numFmtId="0" fontId="0" fillId="2" borderId="82" xfId="0" applyNumberFormat="1" applyFill="1" applyBorder="1" applyAlignment="1" applyProtection="1">
      <alignment horizontal="center" vertical="center"/>
      <protection locked="0"/>
    </xf>
    <xf numFmtId="176" fontId="0" fillId="0" borderId="57" xfId="0" applyNumberFormat="1" applyFill="1" applyBorder="1" applyAlignment="1" applyProtection="1">
      <alignment horizontal="center" vertical="center"/>
    </xf>
    <xf numFmtId="176" fontId="0" fillId="0" borderId="59" xfId="0" applyNumberFormat="1" applyFill="1" applyBorder="1" applyAlignment="1" applyProtection="1">
      <alignment horizontal="center" vertical="center"/>
    </xf>
    <xf numFmtId="0" fontId="10" fillId="0" borderId="57" xfId="0" applyNumberFormat="1" applyFont="1" applyFill="1" applyBorder="1" applyAlignment="1" applyProtection="1">
      <alignment horizontal="center" vertical="center"/>
      <protection locked="0"/>
    </xf>
    <xf numFmtId="0" fontId="6" fillId="0" borderId="59" xfId="0" applyNumberFormat="1" applyFont="1" applyFill="1" applyBorder="1" applyAlignment="1" applyProtection="1">
      <alignment horizontal="center" vertical="center"/>
      <protection locked="0"/>
    </xf>
    <xf numFmtId="0" fontId="6" fillId="0" borderId="61" xfId="0" applyNumberFormat="1" applyFont="1" applyFill="1" applyBorder="1" applyAlignment="1" applyProtection="1">
      <alignment horizontal="center" vertical="center"/>
      <protection locked="0"/>
    </xf>
    <xf numFmtId="0" fontId="6" fillId="0" borderId="55" xfId="0" applyNumberFormat="1" applyFont="1" applyFill="1" applyBorder="1" applyAlignment="1" applyProtection="1">
      <alignment horizontal="center" vertical="center"/>
      <protection locked="0"/>
    </xf>
    <xf numFmtId="0" fontId="6" fillId="0" borderId="60" xfId="0" applyNumberFormat="1" applyFont="1" applyFill="1" applyBorder="1" applyAlignment="1" applyProtection="1">
      <alignment horizontal="center" vertical="center"/>
      <protection locked="0"/>
    </xf>
    <xf numFmtId="0" fontId="6" fillId="0" borderId="62" xfId="0" applyNumberFormat="1" applyFont="1" applyFill="1" applyBorder="1" applyAlignment="1" applyProtection="1">
      <alignment horizontal="center" vertical="center"/>
      <protection locked="0"/>
    </xf>
    <xf numFmtId="0" fontId="0" fillId="0" borderId="59" xfId="0" applyBorder="1" applyAlignment="1" applyProtection="1">
      <alignment horizontal="center" vertical="center"/>
    </xf>
    <xf numFmtId="0" fontId="0" fillId="0" borderId="58" xfId="0" applyBorder="1" applyAlignment="1" applyProtection="1">
      <alignment horizontal="center" vertical="center"/>
    </xf>
    <xf numFmtId="0" fontId="0" fillId="0" borderId="68" xfId="0" applyBorder="1" applyAlignment="1" applyProtection="1">
      <alignment horizontal="center" vertical="center"/>
    </xf>
    <xf numFmtId="176" fontId="0" fillId="4" borderId="69" xfId="0" applyNumberFormat="1" applyFill="1" applyBorder="1" applyAlignment="1" applyProtection="1">
      <alignment horizontal="right" vertical="center"/>
      <protection locked="0"/>
    </xf>
    <xf numFmtId="3" fontId="0" fillId="2" borderId="1" xfId="0" applyNumberFormat="1" applyFill="1" applyBorder="1" applyAlignment="1" applyProtection="1">
      <alignment vertical="center" shrinkToFit="1"/>
      <protection locked="0"/>
    </xf>
    <xf numFmtId="3" fontId="0" fillId="2" borderId="28" xfId="0" applyNumberFormat="1" applyFill="1" applyBorder="1" applyAlignment="1" applyProtection="1">
      <alignment vertical="center" shrinkToFit="1"/>
      <protection locked="0"/>
    </xf>
    <xf numFmtId="0" fontId="0" fillId="2" borderId="1" xfId="0" applyFill="1" applyBorder="1" applyAlignment="1" applyProtection="1">
      <alignment horizontal="center" vertical="center" shrinkToFit="1"/>
      <protection locked="0"/>
    </xf>
    <xf numFmtId="0" fontId="0" fillId="2" borderId="92" xfId="0" applyFont="1" applyFill="1" applyBorder="1" applyAlignment="1" applyProtection="1">
      <alignment horizontal="center" vertical="center" shrinkToFit="1"/>
      <protection locked="0"/>
    </xf>
    <xf numFmtId="0" fontId="0" fillId="2" borderId="92" xfId="0" applyFont="1" applyFill="1" applyBorder="1" applyAlignment="1" applyProtection="1">
      <alignment vertical="center" shrinkToFit="1"/>
      <protection locked="0"/>
    </xf>
    <xf numFmtId="0" fontId="0" fillId="0" borderId="28" xfId="0" applyFont="1" applyFill="1" applyBorder="1" applyAlignment="1" applyProtection="1">
      <alignment horizontal="center" vertical="center" shrinkToFit="1"/>
    </xf>
    <xf numFmtId="0" fontId="0" fillId="0" borderId="16" xfId="0" applyFont="1" applyFill="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5" fillId="0" borderId="93" xfId="0" applyFont="1" applyBorder="1" applyAlignment="1" applyProtection="1">
      <alignment horizontal="center" vertical="center" shrinkToFit="1"/>
    </xf>
    <xf numFmtId="0" fontId="3" fillId="0" borderId="0" xfId="0" applyFont="1" applyFill="1" applyAlignment="1" applyProtection="1">
      <alignment horizontal="center" vertical="center"/>
    </xf>
    <xf numFmtId="0" fontId="4" fillId="0" borderId="91" xfId="0" applyFont="1" applyFill="1" applyBorder="1" applyAlignment="1" applyProtection="1">
      <alignment horizontal="center" vertical="center" wrapText="1"/>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protection locked="0"/>
    </xf>
    <xf numFmtId="0" fontId="0" fillId="0" borderId="92"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shrinkToFit="1"/>
    </xf>
    <xf numFmtId="0" fontId="0" fillId="0" borderId="39" xfId="0" applyFont="1" applyFill="1" applyBorder="1" applyAlignment="1" applyProtection="1">
      <alignment horizontal="center" vertical="center" shrinkToFit="1"/>
    </xf>
    <xf numFmtId="0" fontId="0" fillId="0" borderId="93"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9" xfId="0" applyFont="1" applyFill="1" applyBorder="1" applyAlignment="1">
      <alignment horizontal="center" vertical="center" shrinkToFit="1"/>
    </xf>
    <xf numFmtId="0" fontId="4" fillId="0" borderId="86"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protection locked="0"/>
    </xf>
    <xf numFmtId="0" fontId="0" fillId="0" borderId="1" xfId="0" applyFont="1" applyFill="1" applyBorder="1" applyAlignment="1" applyProtection="1">
      <alignment vertical="center" shrinkToFit="1"/>
      <protection locked="0"/>
    </xf>
    <xf numFmtId="0" fontId="0" fillId="0" borderId="5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16" xfId="0" applyFont="1" applyFill="1" applyBorder="1" applyAlignment="1">
      <alignment horizontal="center" vertical="center" shrinkToFit="1"/>
    </xf>
    <xf numFmtId="0" fontId="5" fillId="0" borderId="85" xfId="0" applyFont="1" applyFill="1" applyBorder="1" applyAlignment="1" applyProtection="1">
      <alignment horizontal="center" vertical="center" textRotation="255" wrapText="1"/>
    </xf>
    <xf numFmtId="0" fontId="5" fillId="0" borderId="11" xfId="0" applyFont="1" applyFill="1" applyBorder="1" applyAlignment="1" applyProtection="1">
      <alignment horizontal="center" vertical="center" textRotation="255" wrapText="1"/>
    </xf>
    <xf numFmtId="0" fontId="5" fillId="0" borderId="84" xfId="0" applyFont="1" applyFill="1" applyBorder="1" applyAlignment="1" applyProtection="1">
      <alignment horizontal="center" vertical="center" textRotation="255" wrapText="1"/>
    </xf>
    <xf numFmtId="0" fontId="5" fillId="0" borderId="85" xfId="0" applyFont="1" applyFill="1" applyBorder="1" applyAlignment="1" applyProtection="1">
      <alignment horizontal="center" vertical="center" textRotation="255"/>
    </xf>
    <xf numFmtId="0" fontId="5" fillId="0" borderId="11" xfId="0" applyFont="1" applyFill="1" applyBorder="1" applyAlignment="1" applyProtection="1">
      <alignment horizontal="center" vertical="center" textRotation="255"/>
    </xf>
    <xf numFmtId="0" fontId="5" fillId="0" borderId="84" xfId="0" applyFont="1" applyFill="1" applyBorder="1" applyAlignment="1" applyProtection="1">
      <alignment horizontal="center" vertical="center" textRotation="255"/>
    </xf>
    <xf numFmtId="0" fontId="2" fillId="0" borderId="85" xfId="0" applyFont="1" applyFill="1" applyBorder="1" applyAlignment="1" applyProtection="1">
      <alignment horizontal="center" vertical="center" textRotation="255" wrapText="1"/>
    </xf>
    <xf numFmtId="0" fontId="2" fillId="0" borderId="11" xfId="0" applyFont="1" applyFill="1" applyBorder="1" applyAlignment="1" applyProtection="1">
      <alignment horizontal="center" vertical="center" textRotation="255" wrapText="1"/>
    </xf>
    <xf numFmtId="0" fontId="2" fillId="0" borderId="84" xfId="0" applyFont="1" applyFill="1" applyBorder="1" applyAlignment="1" applyProtection="1">
      <alignment horizontal="center" vertical="center" textRotation="255" wrapText="1"/>
    </xf>
    <xf numFmtId="0" fontId="0" fillId="0" borderId="28" xfId="0" applyFont="1" applyFill="1" applyBorder="1" applyAlignment="1" applyProtection="1">
      <alignment horizontal="center" vertical="center" shrinkToFit="1"/>
      <protection locked="0"/>
    </xf>
    <xf numFmtId="0" fontId="0" fillId="0" borderId="16"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shrinkToFit="1"/>
    </xf>
    <xf numFmtId="0" fontId="0" fillId="0" borderId="50" xfId="0" applyFont="1" applyFill="1" applyBorder="1" applyAlignment="1" applyProtection="1">
      <alignment horizontal="left" vertical="center" shrinkToFit="1"/>
    </xf>
    <xf numFmtId="3" fontId="0" fillId="0" borderId="1" xfId="0" applyNumberFormat="1" applyFont="1" applyFill="1" applyBorder="1" applyAlignment="1" applyProtection="1">
      <alignment vertical="center" shrinkToFit="1"/>
      <protection locked="0"/>
    </xf>
    <xf numFmtId="3" fontId="0" fillId="0" borderId="28" xfId="0" applyNumberFormat="1" applyFont="1" applyFill="1" applyBorder="1" applyAlignment="1" applyProtection="1">
      <alignment vertical="center" shrinkToFit="1"/>
      <protection locked="0"/>
    </xf>
    <xf numFmtId="0" fontId="5" fillId="0" borderId="11" xfId="0" applyFont="1" applyFill="1" applyBorder="1" applyAlignment="1" applyProtection="1">
      <alignment horizontal="center" vertical="center" wrapText="1"/>
    </xf>
    <xf numFmtId="0" fontId="5" fillId="0" borderId="84"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87"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89"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0" fillId="0" borderId="86" xfId="0" applyFont="1" applyFill="1" applyBorder="1" applyAlignment="1" applyProtection="1">
      <alignment horizontal="center" vertical="center"/>
    </xf>
    <xf numFmtId="0" fontId="0" fillId="0" borderId="14" xfId="0" applyFont="1" applyFill="1" applyBorder="1" applyAlignment="1" applyProtection="1">
      <alignment vertical="center"/>
    </xf>
    <xf numFmtId="0" fontId="0" fillId="0" borderId="83"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42" xfId="0" applyFont="1" applyFill="1" applyBorder="1" applyAlignment="1" applyProtection="1">
      <alignment vertical="center"/>
    </xf>
    <xf numFmtId="0" fontId="0" fillId="0" borderId="53" xfId="0" applyFont="1" applyFill="1" applyBorder="1" applyAlignment="1" applyProtection="1">
      <alignment vertical="center"/>
    </xf>
    <xf numFmtId="0" fontId="0" fillId="0" borderId="88" xfId="0" applyFont="1" applyFill="1" applyBorder="1" applyAlignment="1" applyProtection="1">
      <alignment vertical="center"/>
    </xf>
    <xf numFmtId="0" fontId="0" fillId="0" borderId="85"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83"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shrinkToFit="1"/>
      <protection locked="0"/>
    </xf>
    <xf numFmtId="0" fontId="0" fillId="0" borderId="90" xfId="0" applyFont="1" applyFill="1" applyBorder="1" applyAlignment="1" applyProtection="1">
      <alignment horizontal="center" vertical="center" shrinkToFit="1"/>
      <protection locked="0"/>
    </xf>
    <xf numFmtId="0" fontId="0" fillId="0" borderId="50" xfId="0" applyFont="1" applyFill="1" applyBorder="1" applyAlignment="1" applyProtection="1">
      <alignment vertical="center" shrinkToFit="1"/>
      <protection locked="0"/>
    </xf>
    <xf numFmtId="0" fontId="0" fillId="0" borderId="80" xfId="0" applyNumberFormat="1" applyFont="1" applyFill="1" applyBorder="1" applyAlignment="1" applyProtection="1">
      <alignment horizontal="left" vertical="center"/>
      <protection locked="0"/>
    </xf>
    <xf numFmtId="0" fontId="0" fillId="0" borderId="7" xfId="0" applyNumberFormat="1" applyFont="1" applyFill="1" applyBorder="1" applyAlignment="1" applyProtection="1">
      <alignment horizontal="left" vertical="center"/>
      <protection locked="0"/>
    </xf>
    <xf numFmtId="0" fontId="0" fillId="0" borderId="81" xfId="0" applyNumberFormat="1" applyFont="1" applyFill="1" applyBorder="1" applyAlignment="1" applyProtection="1">
      <alignment horizontal="left" vertical="center"/>
      <protection locked="0"/>
    </xf>
    <xf numFmtId="20" fontId="0" fillId="0" borderId="69" xfId="0" applyNumberFormat="1" applyFont="1" applyFill="1" applyBorder="1" applyAlignment="1" applyProtection="1">
      <alignment horizontal="center" vertical="center"/>
      <protection locked="0"/>
    </xf>
    <xf numFmtId="20" fontId="0" fillId="0" borderId="71"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xf>
    <xf numFmtId="0" fontId="0" fillId="0" borderId="70"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69"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right" vertical="center"/>
    </xf>
    <xf numFmtId="176" fontId="0" fillId="0" borderId="71" xfId="0" applyNumberFormat="1" applyFont="1" applyFill="1" applyBorder="1" applyAlignment="1" applyProtection="1">
      <alignment horizontal="right" vertical="center"/>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0" fontId="0" fillId="0" borderId="69" xfId="0" applyNumberFormat="1" applyFont="1" applyFill="1" applyBorder="1" applyAlignment="1" applyProtection="1">
      <alignment horizontal="left" vertical="center"/>
      <protection locked="0"/>
    </xf>
    <xf numFmtId="0" fontId="0" fillId="0" borderId="70" xfId="0" applyNumberFormat="1" applyFont="1" applyFill="1" applyBorder="1" applyAlignment="1" applyProtection="1">
      <alignment horizontal="left" vertical="center"/>
      <protection locked="0"/>
    </xf>
    <xf numFmtId="0" fontId="0" fillId="0" borderId="77" xfId="0" applyNumberFormat="1" applyFont="1" applyFill="1" applyBorder="1" applyAlignment="1" applyProtection="1">
      <alignment horizontal="left" vertical="center"/>
      <protection locked="0"/>
    </xf>
    <xf numFmtId="20" fontId="0" fillId="0" borderId="80" xfId="0" applyNumberFormat="1" applyFont="1" applyFill="1" applyBorder="1" applyAlignment="1" applyProtection="1">
      <alignment horizontal="center" vertical="center"/>
      <protection locked="0"/>
    </xf>
    <xf numFmtId="20" fontId="0" fillId="0" borderId="82"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0" borderId="80"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176" fontId="0" fillId="0" borderId="80"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0" fontId="0" fillId="0" borderId="75" xfId="0" applyNumberFormat="1" applyFont="1" applyFill="1" applyBorder="1" applyAlignment="1" applyProtection="1">
      <alignment horizontal="left" vertical="center"/>
      <protection locked="0"/>
    </xf>
    <xf numFmtId="0" fontId="0" fillId="0" borderId="78" xfId="0" applyNumberFormat="1" applyFont="1" applyFill="1" applyBorder="1" applyAlignment="1" applyProtection="1">
      <alignment horizontal="left" vertical="center"/>
      <protection locked="0"/>
    </xf>
    <xf numFmtId="0" fontId="0" fillId="0" borderId="79" xfId="0" applyNumberFormat="1" applyFont="1" applyFill="1" applyBorder="1" applyAlignment="1" applyProtection="1">
      <alignment horizontal="left" vertical="center"/>
      <protection locked="0"/>
    </xf>
    <xf numFmtId="0" fontId="0" fillId="0" borderId="63" xfId="0" applyFont="1" applyFill="1" applyBorder="1" applyAlignment="1" applyProtection="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pplyProtection="1">
      <alignment horizontal="center" vertical="center"/>
    </xf>
    <xf numFmtId="0" fontId="0" fillId="0" borderId="5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NumberFormat="1" applyFont="1" applyFill="1" applyBorder="1" applyAlignment="1" applyProtection="1">
      <alignment horizontal="center" vertical="center"/>
    </xf>
    <xf numFmtId="0" fontId="0" fillId="0" borderId="59" xfId="0" applyFont="1" applyFill="1" applyBorder="1" applyAlignment="1" applyProtection="1">
      <alignment vertical="center"/>
    </xf>
    <xf numFmtId="0" fontId="0" fillId="0" borderId="58" xfId="0" applyFont="1" applyFill="1" applyBorder="1" applyAlignment="1" applyProtection="1">
      <alignment vertical="center"/>
    </xf>
    <xf numFmtId="0" fontId="0" fillId="0" borderId="57" xfId="0" applyNumberFormat="1" applyFont="1" applyFill="1" applyBorder="1" applyAlignment="1" applyProtection="1">
      <alignment horizontal="center" vertical="center"/>
    </xf>
    <xf numFmtId="176" fontId="0" fillId="0" borderId="57" xfId="0" applyNumberFormat="1" applyFont="1" applyFill="1" applyBorder="1" applyAlignment="1" applyProtection="1">
      <alignment horizontal="right" vertical="center"/>
    </xf>
    <xf numFmtId="176" fontId="0" fillId="0" borderId="58" xfId="0" applyNumberFormat="1" applyFont="1" applyFill="1" applyBorder="1" applyAlignment="1" applyProtection="1">
      <alignment horizontal="right" vertical="center"/>
    </xf>
    <xf numFmtId="176" fontId="0" fillId="0" borderId="59" xfId="0" applyNumberFormat="1" applyFont="1" applyFill="1" applyBorder="1" applyAlignment="1" applyProtection="1">
      <alignment horizontal="right" vertical="center"/>
    </xf>
    <xf numFmtId="0" fontId="0" fillId="0" borderId="61" xfId="0" applyNumberFormat="1" applyFont="1" applyFill="1" applyBorder="1" applyAlignment="1" applyProtection="1">
      <alignment horizontal="center" vertical="center"/>
    </xf>
    <xf numFmtId="0" fontId="0" fillId="0" borderId="55" xfId="0" applyNumberFormat="1" applyFont="1" applyFill="1" applyBorder="1" applyAlignment="1" applyProtection="1">
      <alignment horizontal="center" vertical="center"/>
    </xf>
    <xf numFmtId="0" fontId="0" fillId="0" borderId="60" xfId="0" applyNumberFormat="1" applyFont="1" applyFill="1" applyBorder="1" applyAlignment="1" applyProtection="1">
      <alignment horizontal="center" vertical="center"/>
    </xf>
    <xf numFmtId="0" fontId="0" fillId="0" borderId="62" xfId="0" applyNumberFormat="1"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20" fontId="0" fillId="0" borderId="72" xfId="0" applyNumberFormat="1" applyFont="1" applyFill="1" applyBorder="1" applyAlignment="1" applyProtection="1">
      <alignment horizontal="center" vertical="center"/>
      <protection locked="0"/>
    </xf>
    <xf numFmtId="20" fontId="0" fillId="0" borderId="74" xfId="0" applyNumberFormat="1" applyFont="1" applyFill="1" applyBorder="1" applyAlignment="1" applyProtection="1">
      <alignment horizontal="center" vertical="center"/>
      <protection locked="0"/>
    </xf>
    <xf numFmtId="0"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0" fontId="6" fillId="0" borderId="51"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177" fontId="0" fillId="0" borderId="16"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178" fontId="0" fillId="0" borderId="14" xfId="0" applyNumberFormat="1" applyFont="1" applyFill="1" applyBorder="1" applyAlignment="1" applyProtection="1">
      <alignment horizontal="right" vertical="center"/>
    </xf>
    <xf numFmtId="178" fontId="0" fillId="0" borderId="16" xfId="0" applyNumberFormat="1" applyFont="1" applyFill="1" applyBorder="1" applyAlignment="1" applyProtection="1">
      <alignment horizontal="right" vertical="center"/>
    </xf>
    <xf numFmtId="177" fontId="0" fillId="0" borderId="16" xfId="0" applyNumberFormat="1" applyFont="1" applyFill="1" applyBorder="1" applyAlignment="1" applyProtection="1">
      <alignment horizontal="center" vertical="center" shrinkToFit="1"/>
    </xf>
    <xf numFmtId="177" fontId="0" fillId="0" borderId="18" xfId="0" applyNumberFormat="1" applyFont="1" applyFill="1" applyBorder="1" applyAlignment="1" applyProtection="1">
      <alignment horizontal="right" vertical="center"/>
    </xf>
    <xf numFmtId="178" fontId="0" fillId="0" borderId="18" xfId="0" applyNumberFormat="1" applyFont="1" applyFill="1" applyBorder="1" applyAlignment="1" applyProtection="1">
      <alignment horizontal="right" vertical="center"/>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vertical="center" shrinkToFit="1"/>
    </xf>
    <xf numFmtId="0" fontId="0" fillId="0" borderId="40" xfId="0" applyFont="1" applyFill="1" applyBorder="1" applyAlignment="1" applyProtection="1">
      <alignment vertical="center" shrinkToFit="1"/>
    </xf>
    <xf numFmtId="178" fontId="0" fillId="0" borderId="24" xfId="0" applyNumberFormat="1" applyFont="1" applyFill="1" applyBorder="1" applyAlignment="1" applyProtection="1">
      <alignment horizontal="right" vertical="center"/>
    </xf>
    <xf numFmtId="178" fontId="0" fillId="0" borderId="41" xfId="0" applyNumberFormat="1" applyFont="1" applyFill="1" applyBorder="1" applyAlignment="1" applyProtection="1">
      <alignment horizontal="right" vertical="center"/>
      <protection locked="0"/>
    </xf>
    <xf numFmtId="178" fontId="0" fillId="0" borderId="24" xfId="0" applyNumberFormat="1" applyFont="1" applyFill="1" applyBorder="1" applyAlignment="1" applyProtection="1">
      <alignment horizontal="right" vertical="center"/>
      <protection locked="0"/>
    </xf>
    <xf numFmtId="0" fontId="0" fillId="0" borderId="59" xfId="0" applyFont="1" applyFill="1" applyBorder="1" applyAlignment="1" applyProtection="1">
      <alignment horizontal="center" vertical="center"/>
    </xf>
    <xf numFmtId="0" fontId="0" fillId="0" borderId="94" xfId="0" applyFont="1" applyFill="1" applyBorder="1" applyAlignment="1" applyProtection="1">
      <alignment horizontal="center" vertical="center"/>
    </xf>
    <xf numFmtId="0" fontId="0" fillId="0" borderId="95"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177" fontId="0" fillId="0" borderId="16" xfId="0" applyNumberFormat="1" applyFont="1" applyFill="1" applyBorder="1" applyAlignment="1" applyProtection="1">
      <alignment horizontal="left"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0" fillId="0" borderId="42" xfId="0" applyFont="1" applyFill="1" applyBorder="1" applyAlignment="1" applyProtection="1">
      <alignment vertical="center" shrinkToFit="1"/>
    </xf>
    <xf numFmtId="178" fontId="0" fillId="0" borderId="43" xfId="0" applyNumberFormat="1" applyFont="1" applyFill="1" applyBorder="1" applyAlignment="1" applyProtection="1">
      <alignment horizontal="right" vertical="center"/>
    </xf>
    <xf numFmtId="178" fontId="0" fillId="0" borderId="0" xfId="0" applyNumberFormat="1" applyFont="1" applyFill="1" applyBorder="1" applyAlignment="1" applyProtection="1">
      <alignment horizontal="right" vertical="center"/>
    </xf>
    <xf numFmtId="0" fontId="0" fillId="0" borderId="44" xfId="0" applyFont="1" applyFill="1" applyBorder="1" applyAlignment="1" applyProtection="1">
      <alignment horizontal="center" vertical="center" shrinkToFit="1"/>
    </xf>
    <xf numFmtId="0" fontId="0" fillId="0" borderId="44" xfId="0" applyFont="1" applyFill="1" applyBorder="1" applyAlignment="1" applyProtection="1">
      <alignment vertical="center" shrinkToFit="1"/>
    </xf>
    <xf numFmtId="0" fontId="0" fillId="0" borderId="45" xfId="0" applyFont="1" applyFill="1" applyBorder="1" applyAlignment="1" applyProtection="1">
      <alignment vertical="center" shrinkToFit="1"/>
    </xf>
    <xf numFmtId="178" fontId="0" fillId="0" borderId="46" xfId="0" applyNumberFormat="1" applyFont="1" applyFill="1" applyBorder="1" applyAlignment="1" applyProtection="1">
      <alignment horizontal="right" vertical="center"/>
    </xf>
    <xf numFmtId="178" fontId="0" fillId="0" borderId="44" xfId="0" applyNumberFormat="1" applyFont="1" applyFill="1" applyBorder="1" applyAlignment="1" applyProtection="1">
      <alignment horizontal="right" vertical="center"/>
    </xf>
    <xf numFmtId="0" fontId="0" fillId="0" borderId="4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177" fontId="0" fillId="0" borderId="19" xfId="0" applyNumberFormat="1" applyFont="1" applyFill="1" applyBorder="1" applyAlignment="1" applyProtection="1">
      <alignment horizontal="right" vertical="center"/>
    </xf>
    <xf numFmtId="177" fontId="0" fillId="0" borderId="19" xfId="0" applyNumberFormat="1" applyFont="1" applyFill="1" applyBorder="1" applyAlignment="1" applyProtection="1">
      <alignment horizontal="center" vertical="center" shrinkToFit="1"/>
    </xf>
    <xf numFmtId="0" fontId="0" fillId="0" borderId="19" xfId="0" applyFont="1" applyFill="1" applyBorder="1" applyAlignment="1" applyProtection="1">
      <alignment horizontal="center" vertical="center" shrinkToFit="1"/>
    </xf>
    <xf numFmtId="178" fontId="0" fillId="0" borderId="19" xfId="0" applyNumberFormat="1" applyFont="1" applyFill="1" applyBorder="1" applyAlignment="1" applyProtection="1">
      <alignment horizontal="right" vertical="center"/>
    </xf>
    <xf numFmtId="0" fontId="0" fillId="0" borderId="92" xfId="0" applyFill="1" applyBorder="1" applyAlignment="1" applyProtection="1">
      <alignment horizontal="center" vertical="center"/>
    </xf>
    <xf numFmtId="0" fontId="0" fillId="0" borderId="92" xfId="0" applyFill="1" applyBorder="1" applyAlignment="1" applyProtection="1">
      <alignment horizontal="center" vertical="center" shrinkToFit="1"/>
      <protection locked="0"/>
    </xf>
    <xf numFmtId="0" fontId="0" fillId="0" borderId="92" xfId="0" applyFill="1" applyBorder="1" applyAlignment="1" applyProtection="1">
      <alignment vertical="center" shrinkToFit="1"/>
      <protection locked="0"/>
    </xf>
    <xf numFmtId="0" fontId="0" fillId="0" borderId="39" xfId="0" applyFill="1" applyBorder="1" applyAlignment="1" applyProtection="1">
      <alignment horizontal="center" vertical="center" shrinkToFit="1"/>
    </xf>
    <xf numFmtId="0" fontId="0" fillId="0" borderId="93" xfId="0" applyFill="1" applyBorder="1" applyAlignment="1" applyProtection="1">
      <alignment horizontal="center" vertical="center" shrinkToFit="1"/>
    </xf>
    <xf numFmtId="0" fontId="0" fillId="0" borderId="38" xfId="0" applyFill="1" applyBorder="1" applyAlignment="1" applyProtection="1">
      <alignment horizontal="center" vertical="center" shrinkToFit="1"/>
    </xf>
    <xf numFmtId="0" fontId="0" fillId="0" borderId="39" xfId="0" applyFill="1" applyBorder="1" applyAlignment="1">
      <alignment horizontal="center" vertical="center" shrinkToFit="1"/>
    </xf>
    <xf numFmtId="0" fontId="0" fillId="0" borderId="1" xfId="0" applyFill="1" applyBorder="1" applyAlignment="1" applyProtection="1">
      <alignment horizontal="center" vertical="center" shrinkToFit="1"/>
      <protection locked="0"/>
    </xf>
    <xf numFmtId="0" fontId="0" fillId="0" borderId="1" xfId="0" applyFill="1" applyBorder="1" applyAlignment="1" applyProtection="1">
      <alignment vertical="center" shrinkToFit="1"/>
      <protection locked="0"/>
    </xf>
    <xf numFmtId="0" fontId="0" fillId="0" borderId="28" xfId="0" applyFill="1" applyBorder="1" applyAlignment="1" applyProtection="1">
      <alignment horizontal="center" vertical="center" shrinkToFit="1"/>
    </xf>
    <xf numFmtId="0" fontId="0" fillId="0" borderId="16" xfId="0" applyFill="1" applyBorder="1" applyAlignment="1" applyProtection="1">
      <alignment horizontal="center" vertical="center" shrinkToFit="1"/>
    </xf>
    <xf numFmtId="0" fontId="0" fillId="0" borderId="50" xfId="0" applyFill="1" applyBorder="1" applyAlignment="1" applyProtection="1">
      <alignment horizontal="center" vertical="center" shrinkToFit="1"/>
    </xf>
    <xf numFmtId="0" fontId="0" fillId="0" borderId="16" xfId="0" applyFill="1" applyBorder="1" applyAlignment="1">
      <alignment horizontal="center" vertical="center" shrinkToFit="1"/>
    </xf>
    <xf numFmtId="0" fontId="0" fillId="0" borderId="28"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50" xfId="0" applyFont="1" applyFill="1" applyBorder="1" applyAlignment="1" applyProtection="1">
      <alignment horizontal="center" vertical="center" shrinkToFit="1"/>
      <protection locked="0"/>
    </xf>
    <xf numFmtId="0" fontId="0" fillId="0" borderId="16"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 xfId="0" applyFill="1" applyBorder="1" applyAlignment="1" applyProtection="1">
      <alignment horizontal="center" vertical="center" wrapText="1"/>
    </xf>
    <xf numFmtId="0" fontId="0" fillId="0" borderId="16" xfId="0" applyFill="1" applyBorder="1" applyAlignment="1" applyProtection="1">
      <alignment horizontal="left" vertical="center" shrinkToFit="1"/>
    </xf>
    <xf numFmtId="0" fontId="0" fillId="0" borderId="50" xfId="0" applyFill="1" applyBorder="1" applyAlignment="1" applyProtection="1">
      <alignment horizontal="left" vertical="center" shrinkToFit="1"/>
    </xf>
    <xf numFmtId="3" fontId="0" fillId="0" borderId="1" xfId="0" applyNumberFormat="1" applyFill="1" applyBorder="1" applyAlignment="1" applyProtection="1">
      <alignment vertical="center" shrinkToFit="1"/>
      <protection locked="0"/>
    </xf>
    <xf numFmtId="3" fontId="0" fillId="0" borderId="28" xfId="0" applyNumberFormat="1" applyFill="1" applyBorder="1" applyAlignment="1" applyProtection="1">
      <alignment vertical="center" shrinkToFit="1"/>
      <protection locked="0"/>
    </xf>
    <xf numFmtId="0" fontId="0" fillId="0" borderId="86" xfId="0" applyFill="1" applyBorder="1" applyAlignment="1" applyProtection="1">
      <alignment horizontal="center" vertical="center"/>
    </xf>
    <xf numFmtId="0" fontId="0" fillId="0" borderId="35"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14" xfId="0" applyFill="1" applyBorder="1" applyAlignment="1" applyProtection="1">
      <alignment vertical="center"/>
    </xf>
    <xf numFmtId="0" fontId="0" fillId="0" borderId="83" xfId="0" applyFill="1" applyBorder="1" applyAlignment="1" applyProtection="1">
      <alignment vertical="center"/>
    </xf>
    <xf numFmtId="0" fontId="0" fillId="0" borderId="4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vertical="center"/>
    </xf>
    <xf numFmtId="0" fontId="0" fillId="0" borderId="42" xfId="0" applyFill="1" applyBorder="1" applyAlignment="1" applyProtection="1">
      <alignment vertical="center"/>
    </xf>
    <xf numFmtId="0" fontId="0" fillId="0" borderId="87"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88" xfId="0" applyFill="1" applyBorder="1" applyAlignment="1" applyProtection="1">
      <alignment vertical="center"/>
    </xf>
    <xf numFmtId="0" fontId="0" fillId="0" borderId="85"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84" xfId="0" applyFill="1" applyBorder="1" applyAlignment="1" applyProtection="1">
      <alignment horizontal="center" vertical="center" wrapText="1"/>
    </xf>
    <xf numFmtId="0" fontId="1" fillId="0" borderId="86" xfId="0" applyFont="1" applyFill="1" applyBorder="1" applyAlignment="1" applyProtection="1">
      <alignment horizontal="center" vertical="center"/>
    </xf>
    <xf numFmtId="0" fontId="1" fillId="0" borderId="28" xfId="0" applyFont="1" applyFill="1" applyBorder="1" applyAlignment="1" applyProtection="1">
      <alignment horizontal="center" vertical="center" shrinkToFit="1"/>
    </xf>
    <xf numFmtId="0" fontId="1" fillId="0" borderId="28" xfId="0" applyFont="1" applyFill="1" applyBorder="1" applyAlignment="1" applyProtection="1">
      <alignment horizontal="center" vertical="center" shrinkToFit="1"/>
      <protection locked="0"/>
    </xf>
    <xf numFmtId="0" fontId="1" fillId="0" borderId="90" xfId="0" applyFont="1" applyFill="1" applyBorder="1" applyAlignment="1" applyProtection="1">
      <alignment horizontal="center" vertical="center" shrinkToFit="1"/>
      <protection locked="0"/>
    </xf>
    <xf numFmtId="0" fontId="0" fillId="0" borderId="50" xfId="0" applyFill="1" applyBorder="1" applyAlignment="1" applyProtection="1">
      <alignment vertical="center" shrinkToFit="1"/>
      <protection locked="0"/>
    </xf>
    <xf numFmtId="0" fontId="0" fillId="0" borderId="83"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88" xfId="0" applyFill="1" applyBorder="1" applyAlignment="1" applyProtection="1">
      <alignment horizontal="center" vertical="center" wrapText="1"/>
    </xf>
    <xf numFmtId="0" fontId="0" fillId="0" borderId="89"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20" fontId="0" fillId="0" borderId="69" xfId="0" applyNumberFormat="1" applyFill="1" applyBorder="1" applyAlignment="1" applyProtection="1">
      <alignment horizontal="center" vertical="center"/>
      <protection locked="0"/>
    </xf>
    <xf numFmtId="20" fontId="0" fillId="0" borderId="71" xfId="0" applyNumberFormat="1" applyFill="1" applyBorder="1" applyAlignment="1" applyProtection="1">
      <alignment horizontal="center" vertical="center"/>
      <protection locked="0"/>
    </xf>
    <xf numFmtId="20" fontId="0" fillId="0" borderId="80" xfId="0" applyNumberFormat="1" applyFill="1" applyBorder="1" applyAlignment="1" applyProtection="1">
      <alignment horizontal="center" vertical="center"/>
      <protection locked="0"/>
    </xf>
    <xf numFmtId="20" fontId="0" fillId="0" borderId="82" xfId="0" applyNumberFormat="1" applyFill="1" applyBorder="1" applyAlignment="1" applyProtection="1">
      <alignment horizontal="center" vertical="center"/>
      <protection locked="0"/>
    </xf>
    <xf numFmtId="0" fontId="0" fillId="0" borderId="80"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2" xfId="0" applyFill="1" applyBorder="1" applyAlignment="1" applyProtection="1">
      <alignment horizontal="center" vertical="center"/>
    </xf>
    <xf numFmtId="0" fontId="0" fillId="0" borderId="80" xfId="0" applyNumberForma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176" fontId="0" fillId="0" borderId="70" xfId="0" applyNumberFormat="1" applyFill="1" applyBorder="1" applyAlignment="1" applyProtection="1">
      <alignment horizontal="right" vertical="center"/>
      <protection locked="0"/>
    </xf>
    <xf numFmtId="176" fontId="0" fillId="0" borderId="71" xfId="0" applyNumberFormat="1" applyFill="1" applyBorder="1" applyAlignment="1" applyProtection="1">
      <alignment horizontal="right" vertical="center"/>
      <protection locked="0"/>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71" xfId="0" applyFill="1" applyBorder="1" applyAlignment="1" applyProtection="1">
      <alignment horizontal="center" vertical="center"/>
    </xf>
    <xf numFmtId="0" fontId="0" fillId="0" borderId="69" xfId="0" applyNumberFormat="1"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63" xfId="0" applyFill="1" applyBorder="1" applyAlignment="1" applyProtection="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pplyProtection="1">
      <alignment horizontal="center" vertical="center"/>
    </xf>
    <xf numFmtId="0" fontId="0" fillId="0" borderId="59" xfId="0" applyFill="1" applyBorder="1" applyAlignment="1">
      <alignment horizontal="center" vertical="center"/>
    </xf>
    <xf numFmtId="0" fontId="0" fillId="0" borderId="58" xfId="0" applyFill="1" applyBorder="1" applyAlignment="1">
      <alignment horizontal="center" vertical="center"/>
    </xf>
    <xf numFmtId="0" fontId="0" fillId="0" borderId="68" xfId="0" applyFill="1" applyBorder="1" applyAlignment="1">
      <alignment horizontal="center" vertical="center"/>
    </xf>
    <xf numFmtId="0" fontId="0" fillId="0" borderId="60" xfId="0" applyFill="1" applyBorder="1" applyAlignment="1">
      <alignment horizontal="center" vertical="center"/>
    </xf>
    <xf numFmtId="0" fontId="0" fillId="0" borderId="56" xfId="0" applyFill="1" applyBorder="1" applyAlignment="1">
      <alignment horizontal="center" vertical="center"/>
    </xf>
    <xf numFmtId="0" fontId="0" fillId="0" borderId="59" xfId="0" applyFill="1" applyBorder="1" applyAlignment="1" applyProtection="1">
      <alignment vertical="center"/>
    </xf>
    <xf numFmtId="0" fontId="0" fillId="0" borderId="58" xfId="0" applyFill="1" applyBorder="1" applyAlignment="1" applyProtection="1">
      <alignment vertical="center"/>
    </xf>
    <xf numFmtId="0" fontId="0" fillId="0" borderId="60" xfId="0" applyFill="1" applyBorder="1" applyAlignment="1" applyProtection="1">
      <alignment horizontal="center" vertical="center"/>
    </xf>
    <xf numFmtId="0" fontId="0" fillId="0" borderId="56" xfId="0" applyFill="1" applyBorder="1" applyAlignment="1" applyProtection="1">
      <alignment horizontal="center" vertical="center"/>
    </xf>
    <xf numFmtId="20" fontId="0" fillId="0" borderId="72" xfId="0" applyNumberFormat="1" applyFill="1" applyBorder="1" applyAlignment="1" applyProtection="1">
      <alignment horizontal="center" vertical="center"/>
      <protection locked="0"/>
    </xf>
    <xf numFmtId="20" fontId="0" fillId="0" borderId="74" xfId="0" applyNumberFormat="1" applyFill="1" applyBorder="1" applyAlignment="1" applyProtection="1">
      <alignment horizontal="center" vertical="center"/>
      <protection locked="0"/>
    </xf>
    <xf numFmtId="0" fontId="0" fillId="0" borderId="72" xfId="0" applyNumberFormat="1"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4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50" xfId="0" applyFill="1" applyBorder="1" applyAlignment="1" applyProtection="1">
      <alignment horizontal="center" vertical="center"/>
    </xf>
    <xf numFmtId="177" fontId="0" fillId="0" borderId="16" xfId="0" applyNumberFormat="1" applyFill="1" applyBorder="1" applyAlignment="1" applyProtection="1">
      <alignment horizontal="right" vertical="center"/>
    </xf>
    <xf numFmtId="177" fontId="0" fillId="0" borderId="14" xfId="0" applyNumberFormat="1" applyFill="1" applyBorder="1" applyAlignment="1" applyProtection="1">
      <alignment horizontal="right" vertical="center"/>
    </xf>
    <xf numFmtId="177" fontId="0" fillId="0" borderId="14" xfId="0" applyNumberForma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178" fontId="0" fillId="0" borderId="14" xfId="0" applyNumberFormat="1" applyFill="1" applyBorder="1" applyAlignment="1" applyProtection="1">
      <alignment horizontal="right" vertical="center"/>
    </xf>
    <xf numFmtId="178" fontId="0" fillId="0" borderId="16" xfId="0" applyNumberFormat="1" applyFill="1" applyBorder="1" applyAlignment="1" applyProtection="1">
      <alignment horizontal="right" vertical="center"/>
    </xf>
    <xf numFmtId="177" fontId="0" fillId="0" borderId="16" xfId="0" applyNumberFormat="1" applyFill="1" applyBorder="1" applyAlignment="1" applyProtection="1">
      <alignment horizontal="center" vertical="center" shrinkToFit="1"/>
    </xf>
    <xf numFmtId="177" fontId="0" fillId="0" borderId="18" xfId="0" applyNumberFormat="1" applyFill="1" applyBorder="1" applyAlignment="1" applyProtection="1">
      <alignment horizontal="right" vertical="center"/>
    </xf>
    <xf numFmtId="178" fontId="0" fillId="0" borderId="18" xfId="0" applyNumberFormat="1" applyFill="1" applyBorder="1" applyAlignment="1" applyProtection="1">
      <alignment horizontal="right" vertical="center"/>
    </xf>
    <xf numFmtId="0" fontId="0" fillId="0" borderId="24" xfId="0" applyFill="1" applyBorder="1" applyAlignment="1" applyProtection="1">
      <alignment horizontal="center" vertical="center" shrinkToFit="1"/>
    </xf>
    <xf numFmtId="0" fontId="0" fillId="0" borderId="24" xfId="0" applyFill="1" applyBorder="1" applyAlignment="1" applyProtection="1">
      <alignment vertical="center" shrinkToFit="1"/>
    </xf>
    <xf numFmtId="0" fontId="0" fillId="0" borderId="40" xfId="0" applyFill="1" applyBorder="1" applyAlignment="1" applyProtection="1">
      <alignment vertical="center" shrinkToFit="1"/>
    </xf>
    <xf numFmtId="178" fontId="0" fillId="0" borderId="24" xfId="0" applyNumberFormat="1" applyFill="1" applyBorder="1" applyAlignment="1" applyProtection="1">
      <alignment horizontal="right" vertical="center"/>
    </xf>
    <xf numFmtId="178" fontId="0" fillId="0" borderId="41" xfId="0" applyNumberFormat="1" applyFill="1" applyBorder="1" applyAlignment="1" applyProtection="1">
      <alignment horizontal="right" vertical="center"/>
      <protection locked="0"/>
    </xf>
    <xf numFmtId="178" fontId="0" fillId="0" borderId="24"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left" vertical="center"/>
    </xf>
    <xf numFmtId="0" fontId="0" fillId="0" borderId="57"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94" xfId="0" applyFill="1" applyBorder="1" applyAlignment="1" applyProtection="1">
      <alignment horizontal="center" vertical="center"/>
    </xf>
    <xf numFmtId="0" fontId="0" fillId="0" borderId="95" xfId="0" applyFill="1" applyBorder="1" applyAlignment="1" applyProtection="1">
      <alignment horizontal="center" vertical="center"/>
    </xf>
    <xf numFmtId="0" fontId="0" fillId="0" borderId="0" xfId="0" applyFill="1" applyBorder="1" applyAlignment="1" applyProtection="1">
      <alignment horizontal="center" vertical="center" shrinkToFit="1"/>
    </xf>
    <xf numFmtId="0" fontId="0" fillId="0" borderId="0" xfId="0" applyFill="1" applyBorder="1" applyAlignment="1" applyProtection="1">
      <alignment vertical="center" shrinkToFit="1"/>
    </xf>
    <xf numFmtId="0" fontId="0" fillId="0" borderId="42" xfId="0" applyFill="1" applyBorder="1" applyAlignment="1" applyProtection="1">
      <alignment vertical="center" shrinkToFit="1"/>
    </xf>
    <xf numFmtId="178" fontId="0" fillId="0" borderId="43" xfId="0" applyNumberFormat="1" applyFill="1" applyBorder="1" applyAlignment="1" applyProtection="1">
      <alignment horizontal="right" vertical="center"/>
    </xf>
    <xf numFmtId="178" fontId="0" fillId="0" borderId="0" xfId="0" applyNumberFormat="1" applyFill="1" applyBorder="1" applyAlignment="1" applyProtection="1">
      <alignment horizontal="right" vertical="center"/>
    </xf>
    <xf numFmtId="0" fontId="0" fillId="0" borderId="44" xfId="0" applyFill="1" applyBorder="1" applyAlignment="1" applyProtection="1">
      <alignment horizontal="center" vertical="center" shrinkToFit="1"/>
    </xf>
    <xf numFmtId="0" fontId="0" fillId="0" borderId="44" xfId="0" applyFill="1" applyBorder="1" applyAlignment="1" applyProtection="1">
      <alignment vertical="center" shrinkToFit="1"/>
    </xf>
    <xf numFmtId="0" fontId="0" fillId="0" borderId="45" xfId="0" applyFill="1" applyBorder="1" applyAlignment="1" applyProtection="1">
      <alignment vertical="center" shrinkToFit="1"/>
    </xf>
    <xf numFmtId="178" fontId="0" fillId="0" borderId="46" xfId="0" applyNumberFormat="1" applyFill="1" applyBorder="1" applyAlignment="1" applyProtection="1">
      <alignment horizontal="right" vertical="center"/>
    </xf>
    <xf numFmtId="178" fontId="0" fillId="0" borderId="44" xfId="0" applyNumberFormat="1" applyFill="1" applyBorder="1" applyAlignment="1" applyProtection="1">
      <alignment horizontal="right" vertical="center"/>
    </xf>
    <xf numFmtId="0" fontId="0" fillId="0" borderId="47"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48" xfId="0" applyFill="1" applyBorder="1" applyAlignment="1" applyProtection="1">
      <alignment horizontal="center" vertical="center"/>
    </xf>
    <xf numFmtId="177" fontId="0" fillId="0" borderId="19" xfId="0" applyNumberFormat="1" applyFill="1" applyBorder="1" applyAlignment="1" applyProtection="1">
      <alignment horizontal="right" vertical="center"/>
    </xf>
    <xf numFmtId="177" fontId="0" fillId="0" borderId="19" xfId="0" applyNumberFormat="1"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178" fontId="0" fillId="0" borderId="19" xfId="0" applyNumberFormat="1" applyFill="1" applyBorder="1" applyAlignment="1" applyProtection="1">
      <alignment horizontal="right" vertical="center"/>
    </xf>
    <xf numFmtId="0" fontId="5" fillId="0" borderId="38" xfId="0" applyFont="1" applyFill="1" applyBorder="1" applyAlignment="1" applyProtection="1">
      <alignment horizontal="center" vertical="center" shrinkToFit="1"/>
    </xf>
    <xf numFmtId="0" fontId="5" fillId="0" borderId="39" xfId="0" applyFont="1" applyFill="1" applyBorder="1" applyAlignment="1" applyProtection="1">
      <alignment horizontal="center" vertical="center" shrinkToFit="1"/>
    </xf>
    <xf numFmtId="0" fontId="5" fillId="0" borderId="93" xfId="0" applyFont="1" applyFill="1" applyBorder="1" applyAlignment="1" applyProtection="1">
      <alignment horizontal="center" vertical="center" shrinkToFit="1"/>
    </xf>
    <xf numFmtId="0" fontId="0" fillId="5" borderId="35"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5" borderId="43" xfId="0" applyFont="1" applyFill="1" applyBorder="1" applyAlignment="1" applyProtection="1">
      <alignment horizontal="center" vertical="center" wrapText="1"/>
    </xf>
    <xf numFmtId="0" fontId="0" fillId="5" borderId="42" xfId="0" applyFont="1" applyFill="1" applyBorder="1" applyAlignment="1" applyProtection="1">
      <alignment horizontal="center" vertical="center" wrapText="1"/>
    </xf>
    <xf numFmtId="0" fontId="0" fillId="5" borderId="87"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177" fontId="0" fillId="0" borderId="16" xfId="0" applyNumberFormat="1" applyFont="1" applyFill="1" applyBorder="1" applyAlignment="1" applyProtection="1">
      <alignment horizontal="center" vertical="center"/>
    </xf>
    <xf numFmtId="20" fontId="12" fillId="0" borderId="69" xfId="0" applyNumberFormat="1" applyFont="1" applyFill="1" applyBorder="1" applyAlignment="1" applyProtection="1">
      <alignment horizontal="center" vertical="center"/>
      <protection locked="0"/>
    </xf>
    <xf numFmtId="20" fontId="12" fillId="0" borderId="71" xfId="0" applyNumberFormat="1" applyFont="1" applyFill="1" applyBorder="1" applyAlignment="1" applyProtection="1">
      <alignment horizontal="center" vertical="center"/>
      <protection locked="0"/>
    </xf>
    <xf numFmtId="20" fontId="12" fillId="0" borderId="80" xfId="0" applyNumberFormat="1" applyFont="1" applyFill="1" applyBorder="1" applyAlignment="1" applyProtection="1">
      <alignment horizontal="center" vertical="center"/>
      <protection locked="0"/>
    </xf>
    <xf numFmtId="20" fontId="12" fillId="0" borderId="82" xfId="0" applyNumberFormat="1" applyFont="1" applyFill="1" applyBorder="1" applyAlignment="1" applyProtection="1">
      <alignment horizontal="center" vertical="center"/>
      <protection locked="0"/>
    </xf>
    <xf numFmtId="20" fontId="12" fillId="0" borderId="5" xfId="0" applyNumberFormat="1" applyFont="1" applyFill="1" applyBorder="1" applyAlignment="1" applyProtection="1">
      <alignment horizontal="center" vertical="center"/>
      <protection locked="0"/>
    </xf>
    <xf numFmtId="0" fontId="12" fillId="0" borderId="80"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2" xfId="0" applyFont="1" applyFill="1" applyBorder="1" applyAlignment="1" applyProtection="1">
      <alignment horizontal="center" vertical="center"/>
    </xf>
    <xf numFmtId="0" fontId="12" fillId="0" borderId="80"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2" xfId="0" applyFont="1" applyFill="1" applyBorder="1" applyAlignment="1" applyProtection="1">
      <alignment horizontal="center" vertical="center"/>
      <protection locked="0"/>
    </xf>
    <xf numFmtId="176" fontId="12" fillId="0" borderId="80" xfId="0" applyNumberFormat="1" applyFont="1" applyFill="1" applyBorder="1" applyAlignment="1" applyProtection="1">
      <alignment horizontal="right" vertical="center"/>
    </xf>
    <xf numFmtId="176" fontId="12" fillId="0" borderId="82" xfId="0" applyNumberFormat="1" applyFont="1" applyFill="1" applyBorder="1" applyAlignment="1" applyProtection="1">
      <alignment horizontal="right" vertical="center"/>
    </xf>
    <xf numFmtId="176" fontId="12" fillId="0" borderId="80" xfId="0" applyNumberFormat="1" applyFont="1" applyFill="1" applyBorder="1" applyAlignment="1" applyProtection="1">
      <alignment horizontal="right" vertical="center"/>
      <protection locked="0"/>
    </xf>
    <xf numFmtId="176" fontId="12" fillId="0" borderId="82" xfId="0" applyNumberFormat="1" applyFont="1" applyFill="1" applyBorder="1" applyAlignment="1" applyProtection="1">
      <alignment horizontal="right" vertical="center"/>
      <protection locked="0"/>
    </xf>
    <xf numFmtId="0" fontId="12" fillId="0" borderId="80" xfId="0" applyNumberFormat="1" applyFont="1" applyFill="1" applyBorder="1" applyAlignment="1" applyProtection="1">
      <alignment horizontal="left" vertical="center"/>
      <protection locked="0"/>
    </xf>
    <xf numFmtId="0" fontId="12" fillId="0" borderId="7" xfId="0" applyNumberFormat="1" applyFont="1" applyFill="1" applyBorder="1" applyAlignment="1" applyProtection="1">
      <alignment horizontal="left" vertical="center"/>
      <protection locked="0"/>
    </xf>
    <xf numFmtId="0" fontId="12" fillId="0" borderId="81" xfId="0" applyNumberFormat="1" applyFont="1" applyFill="1" applyBorder="1" applyAlignment="1" applyProtection="1">
      <alignment horizontal="left" vertical="center"/>
      <protection locked="0"/>
    </xf>
    <xf numFmtId="20" fontId="12" fillId="0" borderId="3" xfId="0" applyNumberFormat="1" applyFont="1" applyFill="1" applyBorder="1" applyAlignment="1" applyProtection="1">
      <alignment horizontal="center" vertical="center"/>
      <protection locked="0"/>
    </xf>
    <xf numFmtId="0" fontId="12" fillId="0" borderId="69" xfId="0"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69" xfId="0" applyFont="1" applyFill="1" applyBorder="1" applyAlignment="1" applyProtection="1">
      <alignment horizontal="center" vertical="center"/>
      <protection locked="0"/>
    </xf>
    <xf numFmtId="0" fontId="12" fillId="0" borderId="70" xfId="0" applyFont="1" applyFill="1" applyBorder="1" applyAlignment="1" applyProtection="1">
      <alignment horizontal="center" vertical="center"/>
      <protection locked="0"/>
    </xf>
    <xf numFmtId="0" fontId="12" fillId="0" borderId="71" xfId="0" applyFont="1" applyFill="1" applyBorder="1" applyAlignment="1" applyProtection="1">
      <alignment horizontal="center" vertical="center"/>
      <protection locked="0"/>
    </xf>
    <xf numFmtId="176" fontId="12" fillId="0" borderId="69" xfId="0" applyNumberFormat="1" applyFont="1" applyFill="1" applyBorder="1" applyAlignment="1" applyProtection="1">
      <alignment horizontal="right" vertical="center"/>
    </xf>
    <xf numFmtId="176" fontId="12" fillId="0" borderId="71" xfId="0" applyNumberFormat="1" applyFont="1" applyFill="1" applyBorder="1" applyAlignment="1" applyProtection="1">
      <alignment horizontal="right" vertical="center"/>
    </xf>
    <xf numFmtId="176" fontId="12" fillId="0" borderId="69" xfId="0" applyNumberFormat="1" applyFont="1" applyFill="1" applyBorder="1" applyAlignment="1" applyProtection="1">
      <alignment horizontal="right" vertical="center"/>
      <protection locked="0"/>
    </xf>
    <xf numFmtId="176" fontId="12" fillId="0" borderId="71" xfId="0" applyNumberFormat="1" applyFont="1" applyFill="1" applyBorder="1" applyAlignment="1" applyProtection="1">
      <alignment horizontal="right" vertical="center"/>
      <protection locked="0"/>
    </xf>
    <xf numFmtId="0" fontId="12" fillId="0" borderId="69" xfId="0" applyNumberFormat="1" applyFont="1" applyFill="1" applyBorder="1" applyAlignment="1" applyProtection="1">
      <alignment horizontal="left" vertical="center"/>
      <protection locked="0"/>
    </xf>
    <xf numFmtId="0" fontId="12" fillId="0" borderId="70" xfId="0" applyNumberFormat="1" applyFont="1" applyFill="1" applyBorder="1" applyAlignment="1" applyProtection="1">
      <alignment horizontal="left" vertical="center"/>
      <protection locked="0"/>
    </xf>
    <xf numFmtId="0" fontId="12" fillId="0" borderId="77" xfId="0" applyNumberFormat="1" applyFont="1" applyFill="1" applyBorder="1" applyAlignment="1" applyProtection="1">
      <alignment horizontal="left" vertical="center"/>
      <protection locked="0"/>
    </xf>
    <xf numFmtId="0" fontId="12" fillId="0" borderId="69" xfId="0" applyNumberFormat="1" applyFont="1" applyFill="1" applyBorder="1" applyAlignment="1" applyProtection="1">
      <alignment horizontal="center" vertical="center"/>
      <protection locked="0"/>
    </xf>
    <xf numFmtId="176" fontId="12" fillId="0" borderId="70" xfId="0" applyNumberFormat="1" applyFont="1" applyFill="1" applyBorder="1" applyAlignment="1" applyProtection="1">
      <alignment horizontal="right" vertical="center"/>
      <protection locked="0"/>
    </xf>
    <xf numFmtId="0" fontId="12" fillId="0" borderId="70" xfId="0" applyNumberFormat="1" applyFont="1" applyFill="1" applyBorder="1" applyAlignment="1" applyProtection="1">
      <alignment horizontal="center" vertical="center"/>
      <protection locked="0"/>
    </xf>
    <xf numFmtId="0" fontId="12" fillId="0" borderId="71" xfId="0" applyNumberFormat="1" applyFont="1" applyFill="1" applyBorder="1" applyAlignment="1" applyProtection="1">
      <alignment horizontal="center" vertical="center"/>
      <protection locked="0"/>
    </xf>
    <xf numFmtId="20" fontId="12" fillId="0" borderId="72" xfId="0" applyNumberFormat="1" applyFont="1" applyFill="1" applyBorder="1" applyAlignment="1" applyProtection="1">
      <alignment horizontal="center" vertical="center"/>
      <protection locked="0"/>
    </xf>
    <xf numFmtId="20" fontId="12" fillId="0" borderId="74" xfId="0" applyNumberFormat="1" applyFont="1" applyFill="1" applyBorder="1" applyAlignment="1" applyProtection="1">
      <alignment horizontal="center" vertical="center"/>
      <protection locked="0"/>
    </xf>
    <xf numFmtId="0" fontId="12" fillId="0" borderId="72" xfId="0" applyNumberFormat="1"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locked="0"/>
    </xf>
    <xf numFmtId="0" fontId="12" fillId="0" borderId="74" xfId="0" applyFont="1" applyFill="1" applyBorder="1" applyAlignment="1" applyProtection="1">
      <alignment horizontal="center" vertical="center"/>
      <protection locked="0"/>
    </xf>
    <xf numFmtId="176" fontId="12" fillId="0" borderId="75" xfId="0" applyNumberFormat="1" applyFont="1" applyFill="1" applyBorder="1" applyAlignment="1" applyProtection="1">
      <alignment horizontal="right" vertical="center"/>
    </xf>
    <xf numFmtId="176" fontId="12" fillId="0" borderId="76" xfId="0" applyNumberFormat="1" applyFont="1" applyFill="1" applyBorder="1" applyAlignment="1" applyProtection="1">
      <alignment horizontal="right" vertical="center"/>
    </xf>
    <xf numFmtId="0" fontId="12" fillId="0" borderId="75" xfId="0" applyNumberFormat="1" applyFont="1" applyFill="1" applyBorder="1" applyAlignment="1" applyProtection="1">
      <alignment horizontal="left" vertical="center"/>
      <protection locked="0"/>
    </xf>
    <xf numFmtId="0" fontId="12" fillId="0" borderId="78" xfId="0" applyNumberFormat="1" applyFont="1" applyFill="1" applyBorder="1" applyAlignment="1" applyProtection="1">
      <alignment horizontal="left" vertical="center"/>
      <protection locked="0"/>
    </xf>
    <xf numFmtId="0" fontId="12" fillId="0" borderId="79" xfId="0" applyNumberFormat="1" applyFont="1" applyFill="1" applyBorder="1" applyAlignment="1" applyProtection="1">
      <alignment horizontal="left" vertical="center"/>
      <protection locked="0"/>
    </xf>
    <xf numFmtId="0" fontId="12" fillId="0" borderId="57" xfId="0" applyFont="1" applyFill="1" applyBorder="1" applyAlignment="1" applyProtection="1">
      <alignment horizontal="center" vertical="center"/>
    </xf>
    <xf numFmtId="0" fontId="12" fillId="0" borderId="59" xfId="0" applyFont="1" applyFill="1" applyBorder="1" applyAlignment="1" applyProtection="1">
      <alignment horizontal="center" vertical="center"/>
    </xf>
    <xf numFmtId="0" fontId="12" fillId="0" borderId="59" xfId="0" applyNumberFormat="1" applyFont="1" applyFill="1" applyBorder="1" applyAlignment="1" applyProtection="1">
      <alignment horizontal="center" vertical="center"/>
    </xf>
    <xf numFmtId="0" fontId="12" fillId="0" borderId="59" xfId="0" applyFont="1" applyFill="1" applyBorder="1" applyAlignment="1" applyProtection="1">
      <alignment vertical="center"/>
    </xf>
    <xf numFmtId="0" fontId="12" fillId="0" borderId="58" xfId="0" applyFont="1" applyFill="1" applyBorder="1" applyAlignment="1" applyProtection="1">
      <alignment vertical="center"/>
    </xf>
    <xf numFmtId="0" fontId="12" fillId="0" borderId="57" xfId="0" applyNumberFormat="1" applyFont="1" applyFill="1" applyBorder="1" applyAlignment="1" applyProtection="1">
      <alignment horizontal="center" vertical="center"/>
    </xf>
    <xf numFmtId="176" fontId="12" fillId="0" borderId="57" xfId="0" applyNumberFormat="1" applyFont="1" applyFill="1" applyBorder="1" applyAlignment="1" applyProtection="1">
      <alignment horizontal="right" vertical="center"/>
    </xf>
    <xf numFmtId="176" fontId="12" fillId="0" borderId="58" xfId="0" applyNumberFormat="1" applyFont="1" applyFill="1" applyBorder="1" applyAlignment="1" applyProtection="1">
      <alignment horizontal="right" vertical="center"/>
    </xf>
    <xf numFmtId="176" fontId="12" fillId="0" borderId="59" xfId="0" applyNumberFormat="1" applyFont="1" applyFill="1" applyBorder="1" applyAlignment="1" applyProtection="1">
      <alignment horizontal="right" vertical="center"/>
    </xf>
    <xf numFmtId="0" fontId="12" fillId="0" borderId="5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177" fontId="12" fillId="0" borderId="16" xfId="0" applyNumberFormat="1" applyFont="1" applyFill="1" applyBorder="1" applyAlignment="1" applyProtection="1">
      <alignment horizontal="right" vertical="center"/>
    </xf>
    <xf numFmtId="177" fontId="12" fillId="0" borderId="14" xfId="0" applyNumberFormat="1" applyFont="1" applyFill="1" applyBorder="1" applyAlignment="1" applyProtection="1">
      <alignment horizontal="right" vertical="center"/>
    </xf>
    <xf numFmtId="178" fontId="12" fillId="0" borderId="14" xfId="0" applyNumberFormat="1" applyFont="1" applyFill="1" applyBorder="1" applyAlignment="1" applyProtection="1">
      <alignment horizontal="right" vertical="center"/>
    </xf>
    <xf numFmtId="178" fontId="12" fillId="0" borderId="16" xfId="0" applyNumberFormat="1" applyFont="1" applyFill="1" applyBorder="1" applyAlignment="1" applyProtection="1">
      <alignment horizontal="right" vertical="center"/>
    </xf>
    <xf numFmtId="177" fontId="12" fillId="0" borderId="16" xfId="0" applyNumberFormat="1" applyFont="1" applyFill="1" applyBorder="1" applyAlignment="1" applyProtection="1">
      <alignment horizontal="right" vertical="center" shrinkToFit="1"/>
    </xf>
    <xf numFmtId="177" fontId="12" fillId="0" borderId="18" xfId="0" applyNumberFormat="1" applyFont="1" applyFill="1" applyBorder="1" applyAlignment="1" applyProtection="1">
      <alignment horizontal="right" vertical="center" shrinkToFit="1"/>
    </xf>
    <xf numFmtId="177" fontId="12" fillId="0" borderId="18" xfId="0" applyNumberFormat="1" applyFont="1" applyFill="1" applyBorder="1" applyAlignment="1" applyProtection="1">
      <alignment horizontal="right" vertical="center"/>
    </xf>
    <xf numFmtId="178" fontId="12" fillId="0" borderId="18" xfId="0" applyNumberFormat="1" applyFont="1" applyFill="1" applyBorder="1" applyAlignment="1" applyProtection="1">
      <alignment horizontal="right" vertical="center"/>
    </xf>
    <xf numFmtId="178" fontId="12" fillId="0" borderId="19" xfId="0" applyNumberFormat="1" applyFont="1" applyFill="1" applyBorder="1" applyAlignment="1" applyProtection="1">
      <alignment horizontal="right" vertical="center"/>
    </xf>
    <xf numFmtId="178" fontId="12" fillId="0" borderId="43" xfId="0" applyNumberFormat="1" applyFont="1" applyFill="1" applyBorder="1" applyAlignment="1" applyProtection="1">
      <alignment horizontal="right" vertical="center"/>
    </xf>
    <xf numFmtId="178" fontId="12" fillId="0" borderId="0" xfId="0" applyNumberFormat="1" applyFont="1" applyFill="1" applyBorder="1" applyAlignment="1" applyProtection="1">
      <alignment horizontal="right" vertical="center"/>
    </xf>
    <xf numFmtId="178" fontId="12" fillId="0" borderId="24" xfId="0" applyNumberFormat="1" applyFont="1" applyFill="1" applyBorder="1" applyAlignment="1" applyProtection="1">
      <alignment horizontal="right" vertical="center"/>
    </xf>
    <xf numFmtId="178" fontId="12" fillId="0" borderId="46" xfId="0" applyNumberFormat="1" applyFont="1" applyFill="1" applyBorder="1" applyAlignment="1" applyProtection="1">
      <alignment horizontal="right" vertical="center"/>
    </xf>
    <xf numFmtId="178" fontId="12" fillId="0" borderId="44" xfId="0" applyNumberFormat="1" applyFont="1" applyFill="1" applyBorder="1" applyAlignment="1" applyProtection="1">
      <alignment horizontal="right" vertical="center"/>
    </xf>
    <xf numFmtId="0" fontId="12" fillId="0" borderId="92" xfId="0" applyFont="1" applyFill="1" applyBorder="1" applyAlignment="1" applyProtection="1">
      <alignment horizontal="center" vertical="center" shrinkToFit="1"/>
      <protection locked="0"/>
    </xf>
    <xf numFmtId="0" fontId="12" fillId="0" borderId="92" xfId="0" applyFont="1" applyFill="1" applyBorder="1" applyAlignment="1" applyProtection="1">
      <alignment vertical="center" shrinkToFit="1"/>
      <protection locked="0"/>
    </xf>
    <xf numFmtId="0" fontId="12" fillId="0" borderId="31"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12" fillId="0" borderId="1" xfId="0"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shrinkToFit="1"/>
      <protection locked="0"/>
    </xf>
    <xf numFmtId="0" fontId="12" fillId="0" borderId="28" xfId="0" applyFont="1" applyFill="1" applyBorder="1" applyAlignment="1" applyProtection="1">
      <alignment horizontal="center" vertical="center" shrinkToFit="1"/>
      <protection locked="0"/>
    </xf>
    <xf numFmtId="0" fontId="12" fillId="0" borderId="16" xfId="0" applyFont="1" applyFill="1" applyBorder="1" applyAlignment="1" applyProtection="1">
      <alignment vertical="center" shrinkToFit="1"/>
      <protection locked="0"/>
    </xf>
    <xf numFmtId="0" fontId="12" fillId="0" borderId="12" xfId="0" applyFont="1" applyFill="1" applyBorder="1" applyAlignment="1" applyProtection="1">
      <alignment vertical="center" shrinkToFit="1"/>
      <protection locked="0"/>
    </xf>
    <xf numFmtId="0" fontId="12" fillId="0" borderId="16" xfId="0" applyFont="1" applyFill="1" applyBorder="1" applyAlignment="1" applyProtection="1">
      <alignment vertical="center" shrinkToFit="1"/>
    </xf>
    <xf numFmtId="0" fontId="12" fillId="0" borderId="16" xfId="0" applyFont="1" applyFill="1" applyBorder="1" applyAlignment="1" applyProtection="1">
      <alignment horizontal="center" vertical="center" shrinkToFit="1"/>
      <protection locked="0"/>
    </xf>
    <xf numFmtId="0" fontId="12" fillId="0" borderId="90" xfId="0" applyFont="1" applyFill="1" applyBorder="1" applyAlignment="1" applyProtection="1">
      <alignment horizontal="center" vertical="center" shrinkToFit="1"/>
      <protection locked="0"/>
    </xf>
    <xf numFmtId="0" fontId="12" fillId="0" borderId="50" xfId="0" applyFont="1" applyFill="1" applyBorder="1" applyAlignment="1" applyProtection="1">
      <alignment vertical="center" shrinkToFit="1"/>
      <protection locked="0"/>
    </xf>
    <xf numFmtId="3" fontId="12" fillId="0" borderId="1" xfId="0" applyNumberFormat="1" applyFont="1" applyFill="1" applyBorder="1" applyAlignment="1" applyProtection="1">
      <alignment vertical="center" shrinkToFit="1"/>
      <protection locked="0"/>
    </xf>
    <xf numFmtId="3" fontId="12" fillId="0" borderId="28" xfId="0" applyNumberFormat="1" applyFont="1" applyFill="1" applyBorder="1" applyAlignment="1" applyProtection="1">
      <alignment vertical="center" shrinkToFit="1"/>
      <protection locked="0"/>
    </xf>
    <xf numFmtId="20" fontId="15" fillId="0" borderId="5" xfId="0" applyNumberFormat="1" applyFont="1" applyFill="1" applyBorder="1" applyAlignment="1" applyProtection="1">
      <alignment horizontal="center" vertical="center"/>
      <protection locked="0"/>
    </xf>
    <xf numFmtId="0" fontId="12" fillId="0" borderId="80" xfId="0" applyNumberFormat="1" applyFont="1" applyFill="1" applyBorder="1" applyAlignment="1" applyProtection="1">
      <alignment horizontal="center" vertical="center"/>
      <protection locked="0"/>
    </xf>
    <xf numFmtId="20" fontId="15" fillId="0" borderId="3" xfId="0" applyNumberFormat="1" applyFont="1" applyFill="1" applyBorder="1" applyAlignment="1" applyProtection="1">
      <alignment horizontal="center" vertical="center"/>
      <protection locked="0"/>
    </xf>
    <xf numFmtId="179" fontId="12" fillId="0" borderId="16" xfId="0" applyNumberFormat="1" applyFont="1" applyFill="1" applyBorder="1" applyAlignment="1" applyProtection="1">
      <alignment horizontal="left" vertical="center"/>
    </xf>
    <xf numFmtId="177" fontId="12" fillId="0" borderId="19" xfId="0" applyNumberFormat="1" applyFont="1" applyFill="1" applyBorder="1" applyAlignment="1" applyProtection="1">
      <alignment horizontal="right" vertical="center"/>
    </xf>
    <xf numFmtId="178" fontId="12" fillId="0" borderId="41" xfId="0" applyNumberFormat="1" applyFont="1" applyFill="1" applyBorder="1" applyAlignment="1" applyProtection="1">
      <alignment horizontal="right" vertical="center"/>
      <protection locked="0"/>
    </xf>
    <xf numFmtId="178" fontId="12" fillId="0" borderId="24" xfId="0" applyNumberFormat="1" applyFont="1" applyFill="1" applyBorder="1" applyAlignment="1" applyProtection="1">
      <alignment horizontal="right" vertical="center"/>
      <protection locked="0"/>
    </xf>
  </cellXfs>
  <cellStyles count="1">
    <cellStyle name="標準" xfId="0" builtinId="0"/>
  </cellStyles>
  <dxfs count="30">
    <dxf>
      <font>
        <color auto="1"/>
      </font>
      <fill>
        <patternFill>
          <bgColor rgb="FFFF000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66674</xdr:colOff>
      <xdr:row>9</xdr:row>
      <xdr:rowOff>41495</xdr:rowOff>
    </xdr:from>
    <xdr:ext cx="5648325" cy="2914390"/>
    <xdr:sp macro="" textlink="">
      <xdr:nvSpPr>
        <xdr:cNvPr id="2" name="AutoShape 2">
          <a:extLst>
            <a:ext uri="{FF2B5EF4-FFF2-40B4-BE49-F238E27FC236}">
              <a16:creationId xmlns:a16="http://schemas.microsoft.com/office/drawing/2014/main" id="{61168372-25B6-4CA5-B877-1C2DEAA1247C}"/>
            </a:ext>
          </a:extLst>
        </xdr:cNvPr>
        <xdr:cNvSpPr>
          <a:spLocks noChangeArrowheads="1"/>
        </xdr:cNvSpPr>
      </xdr:nvSpPr>
      <xdr:spPr bwMode="auto">
        <a:xfrm>
          <a:off x="1412080" y="2053651"/>
          <a:ext cx="5648325" cy="2914390"/>
        </a:xfrm>
        <a:prstGeom prst="roundRect">
          <a:avLst>
            <a:gd name="adj" fmla="val 21698"/>
          </a:avLst>
        </a:prstGeom>
        <a:solidFill>
          <a:srgbClr val="FFFFFF"/>
        </a:solidFill>
        <a:ln w="28575">
          <a:solidFill>
            <a:schemeClr val="tx1"/>
          </a:solidFill>
          <a:round/>
          <a:headEnd/>
          <a:tailEnd/>
        </a:ln>
      </xdr:spPr>
      <xdr:txBody>
        <a:bodyPr vertOverflow="clip" wrap="square" lIns="36000" tIns="36000" rIns="36000" bIns="36000" anchor="ctr" anchorCtr="1" upright="1">
          <a:spAutoFit/>
        </a:bodyPr>
        <a:lstStyle/>
        <a:p>
          <a:pPr algn="l" rtl="1">
            <a:defRPr sz="1000"/>
          </a:pPr>
          <a:r>
            <a:rPr lang="ja-JP" altLang="en-US" sz="1100" b="1" i="0" strike="noStrike">
              <a:solidFill>
                <a:srgbClr val="000000"/>
              </a:solidFill>
              <a:latin typeface="游ゴシック" panose="020B0400000000000000" pitchFamily="50" charset="-128"/>
              <a:ea typeface="游ゴシック" panose="020B0400000000000000" pitchFamily="50" charset="-128"/>
            </a:rPr>
            <a:t>この様式は，計算式が入っていますので，</a:t>
          </a:r>
        </a:p>
        <a:p>
          <a:pPr algn="l" rtl="1">
            <a:lnSpc>
              <a:spcPts val="1300"/>
            </a:lnSpc>
            <a:defRPr sz="1000"/>
          </a:pPr>
          <a:r>
            <a:rPr lang="ja-JP" altLang="en-US" sz="1100" b="1" i="0" strike="noStrike">
              <a:solidFill>
                <a:srgbClr val="000000"/>
              </a:solidFill>
              <a:latin typeface="游ゴシック" panose="020B0400000000000000" pitchFamily="50" charset="-128"/>
              <a:ea typeface="游ゴシック" panose="020B0400000000000000" pitchFamily="50" charset="-128"/>
            </a:rPr>
            <a:t>型・区分・利用者負担上限月額・曜日の各項目を設定し，開始時刻・終了時刻・送迎回数・入浴回数を入力すると，事業費と利用料が自動計算されます。</a:t>
          </a:r>
        </a:p>
        <a:p>
          <a:pPr algn="l" rtl="1">
            <a:defRPr sz="1000"/>
          </a:pPr>
          <a:endParaRPr lang="ja-JP" altLang="en-US" sz="1100" b="0" i="0" strike="noStrike">
            <a:solidFill>
              <a:srgbClr val="000000"/>
            </a:solidFill>
            <a:latin typeface="游ゴシック" panose="020B0400000000000000" pitchFamily="50" charset="-128"/>
            <a:ea typeface="游ゴシック" panose="020B0400000000000000" pitchFamily="50" charset="-128"/>
          </a:endParaRPr>
        </a:p>
        <a:p>
          <a:pPr algn="l" rtl="1">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一時利用型の場合は，調整後利用料に値を入力する必要があります。</a:t>
          </a:r>
        </a:p>
        <a:p>
          <a:pPr algn="l" rtl="1">
            <a:lnSpc>
              <a:spcPts val="1300"/>
            </a:lnSpc>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継続型の場合は，④決定利用者負担額に値を入力する必要があります。</a:t>
          </a:r>
        </a:p>
        <a:p>
          <a:pPr algn="l" rtl="1">
            <a:defRPr sz="1000"/>
          </a:pPr>
          <a:endParaRPr lang="ja-JP" altLang="en-US" sz="1100" b="0" i="0" strike="noStrike">
            <a:solidFill>
              <a:srgbClr val="000000"/>
            </a:solidFill>
            <a:latin typeface="游ゴシック" panose="020B0400000000000000" pitchFamily="50" charset="-128"/>
            <a:ea typeface="游ゴシック" panose="020B0400000000000000" pitchFamily="50" charset="-128"/>
          </a:endParaRPr>
        </a:p>
        <a:p>
          <a:pPr algn="l" rtl="1">
            <a:lnSpc>
              <a:spcPts val="1300"/>
            </a:lnSpc>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エラーチェックシートでは，各入力項目についての未入力チェック，項目間の相関関係チェックがされます。</a:t>
          </a:r>
          <a:r>
            <a:rPr lang="en-US" altLang="ja-JP" sz="1100" b="0" i="0" strike="noStrike">
              <a:solidFill>
                <a:srgbClr val="000000"/>
              </a:solidFill>
              <a:latin typeface="游ゴシック" panose="020B0400000000000000" pitchFamily="50" charset="-128"/>
              <a:ea typeface="游ゴシック" panose="020B0400000000000000" pitchFamily="50" charset="-128"/>
            </a:rPr>
            <a:t>『</a:t>
          </a:r>
          <a:r>
            <a:rPr lang="ja-JP" altLang="en-US" sz="1100" b="0" i="0" strike="noStrike">
              <a:solidFill>
                <a:srgbClr val="000000"/>
              </a:solidFill>
              <a:latin typeface="游ゴシック" panose="020B0400000000000000" pitchFamily="50" charset="-128"/>
              <a:ea typeface="游ゴシック" panose="020B0400000000000000" pitchFamily="50" charset="-128"/>
            </a:rPr>
            <a:t>エラー</a:t>
          </a:r>
          <a:r>
            <a:rPr lang="en-US" altLang="ja-JP" sz="1100" b="0" i="0" strike="noStrike">
              <a:solidFill>
                <a:srgbClr val="000000"/>
              </a:solidFill>
              <a:latin typeface="游ゴシック" panose="020B0400000000000000" pitchFamily="50" charset="-128"/>
              <a:ea typeface="游ゴシック" panose="020B0400000000000000" pitchFamily="50" charset="-128"/>
            </a:rPr>
            <a:t>』</a:t>
          </a:r>
          <a:r>
            <a:rPr lang="ja-JP" altLang="en-US" sz="1100" b="0" i="0" strike="noStrike">
              <a:solidFill>
                <a:srgbClr val="000000"/>
              </a:solidFill>
              <a:latin typeface="游ゴシック" panose="020B0400000000000000" pitchFamily="50" charset="-128"/>
              <a:ea typeface="游ゴシック" panose="020B0400000000000000" pitchFamily="50" charset="-128"/>
            </a:rPr>
            <a:t>表示がある場合は，必ず解消してください。</a:t>
          </a:r>
        </a:p>
        <a:p>
          <a:pPr algn="l" rtl="1">
            <a:defRPr sz="1000"/>
          </a:pPr>
          <a:endParaRPr lang="ja-JP" altLang="en-US" sz="1100" b="0" i="0" strike="noStrike">
            <a:solidFill>
              <a:srgbClr val="000000"/>
            </a:solidFill>
            <a:latin typeface="游ゴシック" panose="020B0400000000000000" pitchFamily="50" charset="-128"/>
            <a:ea typeface="游ゴシック" panose="020B0400000000000000" pitchFamily="50" charset="-128"/>
          </a:endParaRPr>
        </a:p>
        <a:p>
          <a:pPr algn="l" rtl="1">
            <a:lnSpc>
              <a:spcPts val="1300"/>
            </a:lnSpc>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１月ごとにまとめて利用者確認</a:t>
          </a:r>
          <a:r>
            <a:rPr lang="ja-JP" altLang="en-US" sz="1100" b="1" i="0" strike="noStrike">
              <a:solidFill>
                <a:srgbClr val="000000"/>
              </a:solidFill>
              <a:latin typeface="游ゴシック" panose="020B0400000000000000" pitchFamily="50" charset="-128"/>
              <a:ea typeface="游ゴシック" panose="020B0400000000000000" pitchFamily="50" charset="-128"/>
            </a:rPr>
            <a:t>（サイン</a:t>
          </a:r>
          <a:r>
            <a:rPr lang="ja-JP" altLang="en-US" sz="1050" b="0" i="0" strike="noStrike">
              <a:solidFill>
                <a:srgbClr val="000000"/>
              </a:solidFill>
              <a:latin typeface="游ゴシック" panose="020B0400000000000000" pitchFamily="50" charset="-128"/>
              <a:ea typeface="游ゴシック" panose="020B0400000000000000" pitchFamily="50" charset="-128"/>
            </a:rPr>
            <a:t>または</a:t>
          </a:r>
          <a:r>
            <a:rPr lang="ja-JP" altLang="en-US" sz="1100" b="1" i="0" strike="noStrike">
              <a:solidFill>
                <a:srgbClr val="000000"/>
              </a:solidFill>
              <a:latin typeface="游ゴシック" panose="020B0400000000000000" pitchFamily="50" charset="-128"/>
              <a:ea typeface="游ゴシック" panose="020B0400000000000000" pitchFamily="50" charset="-128"/>
            </a:rPr>
            <a:t>印鑑）</a:t>
          </a:r>
          <a:r>
            <a:rPr lang="ja-JP" altLang="en-US" sz="1100" b="0" i="0" strike="noStrike">
              <a:solidFill>
                <a:srgbClr val="000000"/>
              </a:solidFill>
              <a:latin typeface="游ゴシック" panose="020B0400000000000000" pitchFamily="50" charset="-128"/>
              <a:ea typeface="游ゴシック" panose="020B0400000000000000" pitchFamily="50" charset="-128"/>
            </a:rPr>
            <a:t>が取れる場合は，入力後に印刷することで，検算を省略できます。</a:t>
          </a:r>
        </a:p>
        <a:p>
          <a:pPr algn="l" rtl="1">
            <a:lnSpc>
              <a:spcPts val="1100"/>
            </a:lnSpc>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25</xdr:col>
      <xdr:colOff>9525</xdr:colOff>
      <xdr:row>35</xdr:row>
      <xdr:rowOff>115421</xdr:rowOff>
    </xdr:from>
    <xdr:ext cx="1527174" cy="809128"/>
    <xdr:sp macro="" textlink="">
      <xdr:nvSpPr>
        <xdr:cNvPr id="3" name="吹き出し: 円形 2">
          <a:extLst>
            <a:ext uri="{FF2B5EF4-FFF2-40B4-BE49-F238E27FC236}">
              <a16:creationId xmlns:a16="http://schemas.microsoft.com/office/drawing/2014/main" id="{A6165F0B-55B0-453F-A3FE-19905F377866}"/>
            </a:ext>
          </a:extLst>
        </xdr:cNvPr>
        <xdr:cNvSpPr/>
      </xdr:nvSpPr>
      <xdr:spPr>
        <a:xfrm flipH="1">
          <a:off x="5257800" y="8821271"/>
          <a:ext cx="1527174" cy="809128"/>
        </a:xfrm>
        <a:prstGeom prst="wedgeEllipseCallout">
          <a:avLst>
            <a:gd name="adj1" fmla="val -26478"/>
            <a:gd name="adj2" fmla="val 83750"/>
          </a:avLst>
        </a:prstGeom>
        <a:ln w="349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nchorCtr="0">
          <a:spAutoFit/>
        </a:bodyPr>
        <a:lstStyle/>
        <a:p>
          <a:pPr algn="ctr" fontAlgn="ctr">
            <a:lnSpc>
              <a:spcPts val="1600"/>
            </a:lnSpc>
            <a:spcBef>
              <a:spcPts val="600"/>
            </a:spcBef>
          </a:pPr>
          <a:r>
            <a:rPr kumimoji="1" lang="ja-JP" altLang="en-US" sz="1600">
              <a:latin typeface="HGS創英角ﾎﾟｯﾌﾟ体" panose="040B0A00000000000000" pitchFamily="50" charset="-128"/>
              <a:ea typeface="HGS創英角ﾎﾟｯﾌﾟ体" panose="040B0A00000000000000" pitchFamily="50" charset="-128"/>
            </a:rPr>
            <a:t>サイン</a:t>
          </a:r>
          <a:endParaRPr kumimoji="1" lang="en-US" altLang="ja-JP" sz="1600">
            <a:latin typeface="HGS創英角ﾎﾟｯﾌﾟ体" panose="040B0A00000000000000" pitchFamily="50" charset="-128"/>
            <a:ea typeface="HGS創英角ﾎﾟｯﾌﾟ体" panose="040B0A00000000000000" pitchFamily="50" charset="-128"/>
          </a:endParaRPr>
        </a:p>
        <a:p>
          <a:pPr algn="ctr" fontAlgn="ctr">
            <a:lnSpc>
              <a:spcPts val="1600"/>
            </a:lnSpc>
            <a:spcBef>
              <a:spcPts val="600"/>
            </a:spcBef>
          </a:pPr>
          <a:r>
            <a:rPr kumimoji="1" lang="ja-JP" altLang="en-US" sz="1200">
              <a:latin typeface="HGS創英角ﾎﾟｯﾌﾟ体" panose="040B0A00000000000000" pitchFamily="50" charset="-128"/>
              <a:ea typeface="HGS創英角ﾎﾟｯﾌﾟ体" panose="040B0A00000000000000" pitchFamily="50" charset="-128"/>
            </a:rPr>
            <a:t>または </a:t>
          </a:r>
          <a:r>
            <a:rPr kumimoji="1" lang="ja-JP" altLang="en-US" sz="1600">
              <a:latin typeface="HGS創英角ﾎﾟｯﾌﾟ体" panose="040B0A00000000000000" pitchFamily="50" charset="-128"/>
              <a:ea typeface="HGS創英角ﾎﾟｯﾌﾟ体" panose="040B0A00000000000000" pitchFamily="50" charset="-128"/>
            </a:rPr>
            <a:t>印鑑</a:t>
          </a:r>
          <a:endParaRPr kumimoji="1" lang="en-US" altLang="ja-JP" sz="1400">
            <a:latin typeface="HGS創英角ﾎﾟｯﾌﾟ体" panose="040B0A00000000000000" pitchFamily="50" charset="-128"/>
            <a:ea typeface="HGS創英角ﾎﾟｯﾌﾟ体" panose="040B0A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24</xdr:col>
      <xdr:colOff>2381</xdr:colOff>
      <xdr:row>8</xdr:row>
      <xdr:rowOff>220338</xdr:rowOff>
    </xdr:from>
    <xdr:ext cx="2369344" cy="1083265"/>
    <xdr:sp macro="" textlink="">
      <xdr:nvSpPr>
        <xdr:cNvPr id="4" name="吹き出し: 角を丸めた四角形 3">
          <a:extLst>
            <a:ext uri="{FF2B5EF4-FFF2-40B4-BE49-F238E27FC236}">
              <a16:creationId xmlns:a16="http://schemas.microsoft.com/office/drawing/2014/main" id="{B95EBFAA-4A5F-4505-AAE7-AE7034646AFB}"/>
            </a:ext>
          </a:extLst>
        </xdr:cNvPr>
        <xdr:cNvSpPr/>
      </xdr:nvSpPr>
      <xdr:spPr>
        <a:xfrm>
          <a:off x="5315214" y="1987755"/>
          <a:ext cx="2369344" cy="1083265"/>
        </a:xfrm>
        <a:prstGeom prst="wedgeRoundRectCallout">
          <a:avLst>
            <a:gd name="adj1" fmla="val -37767"/>
            <a:gd name="adj2" fmla="val -74694"/>
            <a:gd name="adj3" fmla="val 16667"/>
          </a:avLst>
        </a:prstGeom>
        <a:ln w="349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36000" tIns="36000" rIns="36000" bIns="36000" rtlCol="0" anchor="ctr" anchorCtr="1">
          <a:spAutoFit/>
        </a:bodyPr>
        <a:lstStyle/>
        <a:p>
          <a:pPr algn="l">
            <a:lnSpc>
              <a:spcPts val="1400"/>
            </a:lnSpc>
            <a:spcBef>
              <a:spcPts val="0"/>
            </a:spcBef>
          </a:pPr>
          <a:r>
            <a:rPr kumimoji="1" lang="ja-JP" altLang="en-US" sz="1000" b="1">
              <a:latin typeface="游ゴシック" panose="020B0400000000000000" pitchFamily="50" charset="-128"/>
              <a:ea typeface="游ゴシック" panose="020B0400000000000000" pitchFamily="50" charset="-128"/>
            </a:rPr>
            <a:t>実際に利用者から徴収した利用料金額（日中一時支援事業（一時利用型）実績管理表の利用者負担額に記載した金額）を記入してください。</a:t>
          </a:r>
        </a:p>
        <a:p>
          <a:pPr algn="l">
            <a:lnSpc>
              <a:spcPts val="1400"/>
            </a:lnSpc>
            <a:spcBef>
              <a:spcPts val="0"/>
            </a:spcBef>
          </a:pPr>
          <a:r>
            <a:rPr kumimoji="1" lang="en-US" altLang="ja-JP" sz="1000" b="1">
              <a:latin typeface="游ゴシック" panose="020B0400000000000000" pitchFamily="50" charset="-128"/>
              <a:ea typeface="游ゴシック" panose="020B0400000000000000" pitchFamily="50" charset="-128"/>
            </a:rPr>
            <a:t>※</a:t>
          </a:r>
          <a:r>
            <a:rPr kumimoji="1" lang="ja-JP" altLang="en-US" sz="1000" b="1">
              <a:latin typeface="游ゴシック" panose="020B0400000000000000" pitchFamily="50" charset="-128"/>
              <a:ea typeface="游ゴシック" panose="020B0400000000000000" pitchFamily="50" charset="-128"/>
            </a:rPr>
            <a:t>事業外の実費負担額は含みません。</a:t>
          </a:r>
          <a:endParaRPr kumimoji="1" lang="ja-JP" altLang="en-US" sz="1050" b="1">
            <a:latin typeface="游ゴシック" panose="020B0400000000000000" pitchFamily="50" charset="-128"/>
            <a:ea typeface="游ゴシック" panose="020B0400000000000000" pitchFamily="50" charset="-128"/>
          </a:endParaRPr>
        </a:p>
      </xdr:txBody>
    </xdr:sp>
    <xdr:clientData/>
  </xdr:oneCellAnchor>
  <xdr:twoCellAnchor>
    <xdr:from>
      <xdr:col>29</xdr:col>
      <xdr:colOff>200025</xdr:colOff>
      <xdr:row>0</xdr:row>
      <xdr:rowOff>38100</xdr:rowOff>
    </xdr:from>
    <xdr:to>
      <xdr:col>34</xdr:col>
      <xdr:colOff>190500</xdr:colOff>
      <xdr:row>1</xdr:row>
      <xdr:rowOff>95250</xdr:rowOff>
    </xdr:to>
    <xdr:sp macro="" textlink="">
      <xdr:nvSpPr>
        <xdr:cNvPr id="5" name="テキスト ボックス 4">
          <a:extLst>
            <a:ext uri="{FF2B5EF4-FFF2-40B4-BE49-F238E27FC236}">
              <a16:creationId xmlns:a16="http://schemas.microsoft.com/office/drawing/2014/main" id="{F1774410-4A91-4AE9-ADCB-7BC1E8FF958D}"/>
            </a:ext>
          </a:extLst>
        </xdr:cNvPr>
        <xdr:cNvSpPr txBox="1"/>
      </xdr:nvSpPr>
      <xdr:spPr>
        <a:xfrm>
          <a:off x="6724650" y="38100"/>
          <a:ext cx="1133475" cy="2952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b="1">
              <a:solidFill>
                <a:srgbClr val="FF0000"/>
              </a:solidFill>
              <a:latin typeface="+mj-ea"/>
              <a:ea typeface="+mj-ea"/>
            </a:rPr>
            <a:t>記 入 例</a:t>
          </a:r>
        </a:p>
      </xdr:txBody>
    </xdr:sp>
    <xdr:clientData/>
  </xdr:twoCellAnchor>
  <xdr:oneCellAnchor>
    <xdr:from>
      <xdr:col>26</xdr:col>
      <xdr:colOff>142875</xdr:colOff>
      <xdr:row>35</xdr:row>
      <xdr:rowOff>149092</xdr:rowOff>
    </xdr:from>
    <xdr:ext cx="1527174" cy="809128"/>
    <xdr:sp macro="" textlink="">
      <xdr:nvSpPr>
        <xdr:cNvPr id="6" name="吹き出し: 円形 5">
          <a:extLst>
            <a:ext uri="{FF2B5EF4-FFF2-40B4-BE49-F238E27FC236}">
              <a16:creationId xmlns:a16="http://schemas.microsoft.com/office/drawing/2014/main" id="{081D1D40-7CEB-45DC-B220-DDB245C5157E}"/>
            </a:ext>
          </a:extLst>
        </xdr:cNvPr>
        <xdr:cNvSpPr/>
      </xdr:nvSpPr>
      <xdr:spPr>
        <a:xfrm flipH="1">
          <a:off x="5981700" y="8854942"/>
          <a:ext cx="1527174" cy="809128"/>
        </a:xfrm>
        <a:prstGeom prst="wedgeEllipseCallout">
          <a:avLst>
            <a:gd name="adj1" fmla="val -26478"/>
            <a:gd name="adj2" fmla="val 83750"/>
          </a:avLst>
        </a:prstGeom>
        <a:ln w="349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nchorCtr="0">
          <a:spAutoFit/>
        </a:bodyPr>
        <a:lstStyle/>
        <a:p>
          <a:pPr algn="ctr" fontAlgn="ctr">
            <a:lnSpc>
              <a:spcPts val="1600"/>
            </a:lnSpc>
            <a:spcBef>
              <a:spcPts val="600"/>
            </a:spcBef>
          </a:pPr>
          <a:r>
            <a:rPr kumimoji="1" lang="ja-JP" altLang="en-US" sz="1600">
              <a:latin typeface="HGS創英角ﾎﾟｯﾌﾟ体" panose="040B0A00000000000000" pitchFamily="50" charset="-128"/>
              <a:ea typeface="HGS創英角ﾎﾟｯﾌﾟ体" panose="040B0A00000000000000" pitchFamily="50" charset="-128"/>
            </a:rPr>
            <a:t>サイン</a:t>
          </a:r>
          <a:endParaRPr kumimoji="1" lang="en-US" altLang="ja-JP" sz="1600">
            <a:latin typeface="HGS創英角ﾎﾟｯﾌﾟ体" panose="040B0A00000000000000" pitchFamily="50" charset="-128"/>
            <a:ea typeface="HGS創英角ﾎﾟｯﾌﾟ体" panose="040B0A00000000000000" pitchFamily="50" charset="-128"/>
          </a:endParaRPr>
        </a:p>
        <a:p>
          <a:pPr algn="ctr" fontAlgn="ctr">
            <a:lnSpc>
              <a:spcPts val="1600"/>
            </a:lnSpc>
            <a:spcBef>
              <a:spcPts val="600"/>
            </a:spcBef>
          </a:pPr>
          <a:r>
            <a:rPr kumimoji="1" lang="ja-JP" altLang="en-US" sz="1200">
              <a:latin typeface="HGS創英角ﾎﾟｯﾌﾟ体" panose="040B0A00000000000000" pitchFamily="50" charset="-128"/>
              <a:ea typeface="HGS創英角ﾎﾟｯﾌﾟ体" panose="040B0A00000000000000" pitchFamily="50" charset="-128"/>
            </a:rPr>
            <a:t>または </a:t>
          </a:r>
          <a:r>
            <a:rPr kumimoji="1" lang="ja-JP" altLang="en-US" sz="1600">
              <a:latin typeface="HGS創英角ﾎﾟｯﾌﾟ体" panose="040B0A00000000000000" pitchFamily="50" charset="-128"/>
              <a:ea typeface="HGS創英角ﾎﾟｯﾌﾟ体" panose="040B0A00000000000000" pitchFamily="50" charset="-128"/>
            </a:rPr>
            <a:t>印鑑</a:t>
          </a:r>
          <a:endParaRPr kumimoji="1" lang="en-US" altLang="ja-JP" sz="1400">
            <a:latin typeface="HGS創英角ﾎﾟｯﾌﾟ体" panose="040B0A00000000000000" pitchFamily="50" charset="-128"/>
            <a:ea typeface="HGS創英角ﾎﾟｯﾌﾟ体" panose="040B0A00000000000000" pitchFamily="50" charset="-128"/>
          </a:endParaRPr>
        </a:p>
      </xdr:txBody>
    </xdr:sp>
    <xdr:clientData/>
  </xdr:oneCellAnchor>
  <xdr:twoCellAnchor>
    <xdr:from>
      <xdr:col>26</xdr:col>
      <xdr:colOff>107157</xdr:colOff>
      <xdr:row>15</xdr:row>
      <xdr:rowOff>107158</xdr:rowOff>
    </xdr:from>
    <xdr:to>
      <xdr:col>34</xdr:col>
      <xdr:colOff>47627</xdr:colOff>
      <xdr:row>18</xdr:row>
      <xdr:rowOff>178597</xdr:rowOff>
    </xdr:to>
    <xdr:sp macro="" textlink="">
      <xdr:nvSpPr>
        <xdr:cNvPr id="9" name="四角形: 角を丸くする 8">
          <a:extLst>
            <a:ext uri="{FF2B5EF4-FFF2-40B4-BE49-F238E27FC236}">
              <a16:creationId xmlns:a16="http://schemas.microsoft.com/office/drawing/2014/main" id="{012F0245-DBB2-4371-B9D6-ED124D9CCC28}"/>
            </a:ext>
          </a:extLst>
        </xdr:cNvPr>
        <xdr:cNvSpPr/>
      </xdr:nvSpPr>
      <xdr:spPr>
        <a:xfrm>
          <a:off x="5976938" y="3690939"/>
          <a:ext cx="1750220" cy="857252"/>
        </a:xfrm>
        <a:prstGeom prst="roundRect">
          <a:avLst/>
        </a:prstGeom>
        <a:solidFill>
          <a:schemeClr val="bg1"/>
        </a:solidFill>
        <a:ln w="34925" cmpd="sng">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latin typeface="游ゴシック" panose="020B0400000000000000" pitchFamily="50" charset="-128"/>
              <a:ea typeface="游ゴシック" panose="020B0400000000000000" pitchFamily="50" charset="-128"/>
            </a:rPr>
            <a:t>日中活動で行った内容を記入してください。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114300</xdr:colOff>
      <xdr:row>35</xdr:row>
      <xdr:rowOff>161925</xdr:rowOff>
    </xdr:from>
    <xdr:ext cx="1527174" cy="809128"/>
    <xdr:sp macro="" textlink="">
      <xdr:nvSpPr>
        <xdr:cNvPr id="2" name="吹き出し: 円形 1">
          <a:extLst>
            <a:ext uri="{FF2B5EF4-FFF2-40B4-BE49-F238E27FC236}">
              <a16:creationId xmlns:a16="http://schemas.microsoft.com/office/drawing/2014/main" id="{A8089E56-D708-4B07-B697-A92D14F712D1}"/>
            </a:ext>
          </a:extLst>
        </xdr:cNvPr>
        <xdr:cNvSpPr/>
      </xdr:nvSpPr>
      <xdr:spPr>
        <a:xfrm flipH="1">
          <a:off x="5943600" y="8867775"/>
          <a:ext cx="1527174" cy="809128"/>
        </a:xfrm>
        <a:prstGeom prst="wedgeEllipseCallout">
          <a:avLst>
            <a:gd name="adj1" fmla="val -26478"/>
            <a:gd name="adj2" fmla="val 83750"/>
          </a:avLst>
        </a:prstGeom>
        <a:ln w="349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36000" rIns="72000" bIns="36000" rtlCol="0" anchor="ctr" anchorCtr="0">
          <a:spAutoFit/>
        </a:bodyPr>
        <a:lstStyle/>
        <a:p>
          <a:pPr algn="ctr" fontAlgn="ctr">
            <a:lnSpc>
              <a:spcPts val="1600"/>
            </a:lnSpc>
            <a:spcBef>
              <a:spcPts val="600"/>
            </a:spcBef>
          </a:pPr>
          <a:r>
            <a:rPr kumimoji="1" lang="ja-JP" altLang="en-US" sz="1600">
              <a:latin typeface="HGS創英角ﾎﾟｯﾌﾟ体" panose="040B0A00000000000000" pitchFamily="50" charset="-128"/>
              <a:ea typeface="HGS創英角ﾎﾟｯﾌﾟ体" panose="040B0A00000000000000" pitchFamily="50" charset="-128"/>
            </a:rPr>
            <a:t>サイン</a:t>
          </a:r>
          <a:endParaRPr kumimoji="1" lang="en-US" altLang="ja-JP" sz="1600">
            <a:latin typeface="HGS創英角ﾎﾟｯﾌﾟ体" panose="040B0A00000000000000" pitchFamily="50" charset="-128"/>
            <a:ea typeface="HGS創英角ﾎﾟｯﾌﾟ体" panose="040B0A00000000000000" pitchFamily="50" charset="-128"/>
          </a:endParaRPr>
        </a:p>
        <a:p>
          <a:pPr algn="ctr" fontAlgn="ctr">
            <a:lnSpc>
              <a:spcPts val="1600"/>
            </a:lnSpc>
            <a:spcBef>
              <a:spcPts val="600"/>
            </a:spcBef>
          </a:pPr>
          <a:r>
            <a:rPr kumimoji="1" lang="ja-JP" altLang="en-US" sz="1200">
              <a:latin typeface="HGS創英角ﾎﾟｯﾌﾟ体" panose="040B0A00000000000000" pitchFamily="50" charset="-128"/>
              <a:ea typeface="HGS創英角ﾎﾟｯﾌﾟ体" panose="040B0A00000000000000" pitchFamily="50" charset="-128"/>
            </a:rPr>
            <a:t>または </a:t>
          </a:r>
          <a:r>
            <a:rPr kumimoji="1" lang="ja-JP" altLang="en-US" sz="1600">
              <a:latin typeface="HGS創英角ﾎﾟｯﾌﾟ体" panose="040B0A00000000000000" pitchFamily="50" charset="-128"/>
              <a:ea typeface="HGS創英角ﾎﾟｯﾌﾟ体" panose="040B0A00000000000000" pitchFamily="50" charset="-128"/>
            </a:rPr>
            <a:t>印鑑</a:t>
          </a:r>
          <a:endParaRPr kumimoji="1" lang="en-US" altLang="ja-JP" sz="1400">
            <a:latin typeface="HGS創英角ﾎﾟｯﾌﾟ体" panose="040B0A00000000000000" pitchFamily="50" charset="-128"/>
            <a:ea typeface="HGS創英角ﾎﾟｯﾌﾟ体" panose="040B0A00000000000000" pitchFamily="50" charset="-128"/>
          </a:endParaRPr>
        </a:p>
      </xdr:txBody>
    </xdr:sp>
    <xdr:clientData/>
  </xdr:oneCellAnchor>
  <xdr:twoCellAnchor>
    <xdr:from>
      <xdr:col>29</xdr:col>
      <xdr:colOff>200025</xdr:colOff>
      <xdr:row>0</xdr:row>
      <xdr:rowOff>38100</xdr:rowOff>
    </xdr:from>
    <xdr:to>
      <xdr:col>34</xdr:col>
      <xdr:colOff>190500</xdr:colOff>
      <xdr:row>1</xdr:row>
      <xdr:rowOff>95250</xdr:rowOff>
    </xdr:to>
    <xdr:sp macro="" textlink="">
      <xdr:nvSpPr>
        <xdr:cNvPr id="3" name="テキスト ボックス 2">
          <a:extLst>
            <a:ext uri="{FF2B5EF4-FFF2-40B4-BE49-F238E27FC236}">
              <a16:creationId xmlns:a16="http://schemas.microsoft.com/office/drawing/2014/main" id="{1668A521-6A5D-40C4-8786-D4A100497503}"/>
            </a:ext>
          </a:extLst>
        </xdr:cNvPr>
        <xdr:cNvSpPr txBox="1"/>
      </xdr:nvSpPr>
      <xdr:spPr>
        <a:xfrm>
          <a:off x="6715125" y="38100"/>
          <a:ext cx="1133475" cy="2952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b="1">
              <a:solidFill>
                <a:srgbClr val="FF0000"/>
              </a:solidFill>
              <a:latin typeface="+mj-ea"/>
              <a:ea typeface="+mj-ea"/>
            </a:rPr>
            <a:t>記 入 例</a:t>
          </a:r>
        </a:p>
      </xdr:txBody>
    </xdr:sp>
    <xdr:clientData/>
  </xdr:twoCellAnchor>
  <xdr:twoCellAnchor>
    <xdr:from>
      <xdr:col>26</xdr:col>
      <xdr:colOff>127000</xdr:colOff>
      <xdr:row>8</xdr:row>
      <xdr:rowOff>158750</xdr:rowOff>
    </xdr:from>
    <xdr:to>
      <xdr:col>34</xdr:col>
      <xdr:colOff>14553</xdr:colOff>
      <xdr:row>12</xdr:row>
      <xdr:rowOff>2</xdr:rowOff>
    </xdr:to>
    <xdr:sp macro="" textlink="">
      <xdr:nvSpPr>
        <xdr:cNvPr id="10" name="四角形: 角を丸くする 9">
          <a:extLst>
            <a:ext uri="{FF2B5EF4-FFF2-40B4-BE49-F238E27FC236}">
              <a16:creationId xmlns:a16="http://schemas.microsoft.com/office/drawing/2014/main" id="{53644035-2A5F-466F-B11B-E8434D999F0E}"/>
            </a:ext>
          </a:extLst>
        </xdr:cNvPr>
        <xdr:cNvSpPr/>
      </xdr:nvSpPr>
      <xdr:spPr>
        <a:xfrm>
          <a:off x="5969000" y="1926167"/>
          <a:ext cx="1750220" cy="857252"/>
        </a:xfrm>
        <a:prstGeom prst="roundRect">
          <a:avLst/>
        </a:prstGeom>
        <a:solidFill>
          <a:schemeClr val="bg1"/>
        </a:solidFill>
        <a:ln w="34925" cmpd="sng">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latin typeface="游ゴシック" panose="020B0400000000000000" pitchFamily="50" charset="-128"/>
              <a:ea typeface="游ゴシック" panose="020B0400000000000000" pitchFamily="50" charset="-128"/>
            </a:rPr>
            <a:t>日中活動で行った内容を記入してください。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28575">
          <a:solidFill>
            <a:schemeClr val="tx1"/>
          </a:solidFill>
          <a:round/>
          <a:headEnd/>
          <a:tailEnd/>
        </a:ln>
      </a:spPr>
      <a:bodyPr vertOverflow="clip" wrap="square" lIns="36000" tIns="36000" rIns="36000" bIns="36000" anchor="ctr" anchorCtr="1" upright="1">
        <a:spAutoFit/>
      </a:bodyPr>
      <a:lstStyle>
        <a:defPPr algn="l" rtl="1">
          <a:defRPr sz="1100" b="1" i="0" strike="noStrike">
            <a:solidFill>
              <a:srgbClr val="000000"/>
            </a:solidFill>
            <a:latin typeface="游ゴシック" panose="020B0400000000000000" pitchFamily="50" charset="-128"/>
            <a:ea typeface="游ゴシック" panose="020B0400000000000000"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D50"/>
  <sheetViews>
    <sheetView showGridLines="0" view="pageBreakPreview" zoomScaleNormal="100" zoomScaleSheetLayoutView="100" workbookViewId="0">
      <selection activeCell="K9" sqref="K9"/>
    </sheetView>
  </sheetViews>
  <sheetFormatPr defaultColWidth="9" defaultRowHeight="13.5"/>
  <cols>
    <col min="1" max="1" width="4.140625" style="53" customWidth="1"/>
    <col min="2" max="2" width="4.5703125" style="53" customWidth="1"/>
    <col min="3" max="10" width="3" style="3" customWidth="1"/>
    <col min="11" max="11" width="4.42578125" style="3" customWidth="1"/>
    <col min="12" max="12" width="4.28515625" style="3" customWidth="1"/>
    <col min="13" max="22" width="2.140625" style="3" customWidth="1"/>
    <col min="23" max="23" width="3.85546875" style="3" customWidth="1"/>
    <col min="24" max="24" width="3" style="3" customWidth="1"/>
    <col min="25" max="25" width="3.85546875" style="3" customWidth="1"/>
    <col min="26" max="37" width="3" style="3" customWidth="1"/>
    <col min="38" max="38" width="3" style="3" hidden="1" customWidth="1"/>
    <col min="39" max="39" width="5.28515625" style="3" hidden="1" customWidth="1"/>
    <col min="40" max="50" width="5.140625" style="3" hidden="1" customWidth="1"/>
    <col min="51" max="51" width="6" style="3" hidden="1" customWidth="1"/>
    <col min="52" max="53" width="9" style="3" hidden="1" customWidth="1"/>
    <col min="54" max="56" width="9.42578125" style="3" hidden="1" customWidth="1"/>
    <col min="57" max="16384" width="9" style="3"/>
  </cols>
  <sheetData>
    <row r="1" spans="1:56" ht="18.75">
      <c r="A1" s="419" t="s">
        <v>112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28"/>
      <c r="AN1" s="28"/>
      <c r="AO1" s="28"/>
      <c r="AP1" s="28"/>
      <c r="AQ1" s="28"/>
      <c r="AR1" s="28"/>
      <c r="AS1" s="28"/>
      <c r="AT1" s="28"/>
      <c r="AU1" s="28"/>
      <c r="AV1" s="28"/>
    </row>
    <row r="2" spans="1:56" ht="9.75" customHeight="1" thickBot="1">
      <c r="A2" s="28"/>
      <c r="B2" s="28"/>
      <c r="C2" s="28"/>
      <c r="D2" s="28"/>
      <c r="E2" s="28"/>
      <c r="F2" s="28"/>
      <c r="G2" s="28"/>
      <c r="H2" s="28"/>
      <c r="I2" s="28"/>
      <c r="J2" s="28"/>
      <c r="K2" s="28"/>
      <c r="L2" s="28"/>
      <c r="M2" s="28"/>
      <c r="N2" s="28"/>
      <c r="O2" s="28"/>
      <c r="P2" s="29"/>
      <c r="Q2" s="29"/>
      <c r="R2" s="29"/>
      <c r="S2" s="29"/>
      <c r="T2" s="29"/>
      <c r="U2" s="29"/>
      <c r="V2" s="29"/>
      <c r="W2" s="29"/>
      <c r="X2" s="28"/>
      <c r="Y2" s="28"/>
      <c r="Z2" s="28"/>
      <c r="AA2" s="28"/>
      <c r="AB2" s="28"/>
      <c r="AC2" s="28"/>
      <c r="AD2" s="28"/>
      <c r="AE2" s="28"/>
      <c r="AF2" s="28"/>
      <c r="AG2" s="28"/>
      <c r="AH2" s="28"/>
      <c r="AI2" s="28"/>
      <c r="AJ2" s="28"/>
      <c r="AK2" s="28"/>
      <c r="AL2" s="28"/>
      <c r="AM2" s="28"/>
      <c r="AN2" s="28"/>
      <c r="AO2" s="28"/>
      <c r="AP2" s="28"/>
      <c r="AQ2" s="28"/>
      <c r="AR2" s="28"/>
      <c r="AS2" s="28"/>
      <c r="AT2" s="28"/>
      <c r="AU2" s="28"/>
      <c r="AV2" s="28"/>
    </row>
    <row r="3" spans="1:56" ht="19.5" customHeight="1">
      <c r="A3" s="420" t="s">
        <v>99</v>
      </c>
      <c r="B3" s="421"/>
      <c r="C3" s="421"/>
      <c r="D3" s="422"/>
      <c r="E3" s="423"/>
      <c r="F3" s="423"/>
      <c r="G3" s="423"/>
      <c r="H3" s="423"/>
      <c r="I3" s="423"/>
      <c r="J3" s="424" t="s">
        <v>54</v>
      </c>
      <c r="K3" s="425"/>
      <c r="L3" s="426"/>
      <c r="M3" s="132"/>
      <c r="N3" s="138"/>
      <c r="O3" s="138"/>
      <c r="P3" s="138"/>
      <c r="Q3" s="138"/>
      <c r="R3" s="138"/>
      <c r="S3" s="138"/>
      <c r="T3" s="138"/>
      <c r="U3" s="138"/>
      <c r="V3" s="139"/>
      <c r="W3" s="445" t="s">
        <v>97</v>
      </c>
      <c r="X3" s="446"/>
      <c r="Y3" s="446"/>
      <c r="Z3" s="142"/>
      <c r="AA3" s="133"/>
      <c r="AB3" s="133"/>
      <c r="AC3" s="133"/>
      <c r="AD3" s="133"/>
      <c r="AE3" s="133"/>
      <c r="AF3" s="133"/>
      <c r="AG3" s="133"/>
      <c r="AH3" s="133"/>
      <c r="AI3" s="134"/>
      <c r="AL3" s="30"/>
      <c r="AM3" s="30"/>
      <c r="AN3" s="30"/>
      <c r="AO3" s="30"/>
      <c r="AP3" s="30"/>
      <c r="AQ3" s="30"/>
      <c r="AR3" s="30"/>
      <c r="AS3" s="30"/>
      <c r="AT3" s="30"/>
      <c r="AU3" s="30"/>
      <c r="AV3" s="31"/>
    </row>
    <row r="4" spans="1:56" ht="19.5" customHeight="1">
      <c r="A4" s="427" t="s">
        <v>98</v>
      </c>
      <c r="B4" s="428"/>
      <c r="C4" s="428"/>
      <c r="D4" s="429"/>
      <c r="E4" s="430"/>
      <c r="F4" s="430"/>
      <c r="G4" s="430"/>
      <c r="H4" s="430"/>
      <c r="I4" s="430"/>
      <c r="J4" s="433" t="s">
        <v>55</v>
      </c>
      <c r="K4" s="303"/>
      <c r="L4" s="386"/>
      <c r="M4" s="434"/>
      <c r="N4" s="435"/>
      <c r="O4" s="435"/>
      <c r="P4" s="435"/>
      <c r="Q4" s="435"/>
      <c r="R4" s="435"/>
      <c r="S4" s="435"/>
      <c r="T4" s="435"/>
      <c r="U4" s="435"/>
      <c r="V4" s="435"/>
      <c r="W4" s="433" t="s">
        <v>43</v>
      </c>
      <c r="X4" s="447"/>
      <c r="Y4" s="447"/>
      <c r="Z4" s="448"/>
      <c r="AA4" s="449"/>
      <c r="AB4" s="449"/>
      <c r="AC4" s="449"/>
      <c r="AD4" s="449"/>
      <c r="AE4" s="449"/>
      <c r="AF4" s="449"/>
      <c r="AG4" s="449"/>
      <c r="AH4" s="449"/>
      <c r="AI4" s="450"/>
      <c r="AL4" s="30"/>
      <c r="AM4" s="431" t="s">
        <v>6</v>
      </c>
      <c r="AN4" s="431"/>
      <c r="AO4" s="431"/>
      <c r="AP4" s="431"/>
      <c r="AQ4" s="431"/>
      <c r="AR4" s="431"/>
      <c r="AS4" s="431"/>
      <c r="AT4" s="431"/>
      <c r="AU4" s="431"/>
      <c r="AV4" s="431"/>
      <c r="AW4" s="431"/>
      <c r="AX4" s="431"/>
      <c r="AY4" s="431"/>
      <c r="AZ4" s="431"/>
    </row>
    <row r="5" spans="1:56" ht="21.75" customHeight="1">
      <c r="A5" s="432" t="s">
        <v>15</v>
      </c>
      <c r="B5" s="428"/>
      <c r="C5" s="428"/>
      <c r="D5" s="437" t="s">
        <v>115</v>
      </c>
      <c r="E5" s="438"/>
      <c r="F5" s="145"/>
      <c r="G5" s="144" t="s">
        <v>16</v>
      </c>
      <c r="H5" s="145"/>
      <c r="I5" s="143" t="s">
        <v>17</v>
      </c>
      <c r="J5" s="385" t="s">
        <v>18</v>
      </c>
      <c r="K5" s="303"/>
      <c r="L5" s="386"/>
      <c r="M5" s="387"/>
      <c r="N5" s="388"/>
      <c r="O5" s="388"/>
      <c r="P5" s="389"/>
      <c r="Q5" s="389"/>
      <c r="R5" s="389"/>
      <c r="S5" s="390"/>
      <c r="T5" s="389"/>
      <c r="U5" s="389"/>
      <c r="V5" s="391"/>
      <c r="W5" s="61" t="s">
        <v>56</v>
      </c>
      <c r="X5" s="392" t="s">
        <v>57</v>
      </c>
      <c r="Y5" s="392"/>
      <c r="Z5" s="392"/>
      <c r="AA5" s="392"/>
      <c r="AB5" s="392"/>
      <c r="AC5" s="392"/>
      <c r="AD5" s="393"/>
      <c r="AE5" s="394"/>
      <c r="AF5" s="394"/>
      <c r="AG5" s="394"/>
      <c r="AH5" s="395"/>
      <c r="AI5" s="135" t="s">
        <v>10</v>
      </c>
      <c r="AL5" s="31"/>
      <c r="AM5" s="396" t="s">
        <v>47</v>
      </c>
      <c r="AN5" s="442" t="s">
        <v>48</v>
      </c>
      <c r="AO5" s="443"/>
      <c r="AP5" s="443"/>
      <c r="AQ5" s="443"/>
      <c r="AR5" s="444"/>
      <c r="AS5" s="439" t="s">
        <v>37</v>
      </c>
      <c r="AT5" s="440"/>
      <c r="AU5" s="440"/>
      <c r="AV5" s="440"/>
      <c r="AW5" s="441"/>
      <c r="AX5" s="376" t="s">
        <v>63</v>
      </c>
      <c r="AY5" s="379" t="s">
        <v>7</v>
      </c>
      <c r="AZ5" s="379" t="s">
        <v>8</v>
      </c>
    </row>
    <row r="6" spans="1:56" ht="18.75" customHeight="1">
      <c r="A6" s="436" t="s">
        <v>12</v>
      </c>
      <c r="B6" s="428" t="s">
        <v>0</v>
      </c>
      <c r="C6" s="428" t="s">
        <v>39</v>
      </c>
      <c r="D6" s="428"/>
      <c r="E6" s="428"/>
      <c r="F6" s="428"/>
      <c r="G6" s="399" t="s">
        <v>40</v>
      </c>
      <c r="H6" s="399"/>
      <c r="I6" s="399"/>
      <c r="J6" s="399"/>
      <c r="K6" s="400" t="s">
        <v>45</v>
      </c>
      <c r="L6" s="400"/>
      <c r="M6" s="401" t="s">
        <v>24</v>
      </c>
      <c r="N6" s="402"/>
      <c r="O6" s="403"/>
      <c r="P6" s="404"/>
      <c r="Q6" s="401" t="s">
        <v>14</v>
      </c>
      <c r="R6" s="402"/>
      <c r="S6" s="402"/>
      <c r="T6" s="401" t="s">
        <v>130</v>
      </c>
      <c r="U6" s="402"/>
      <c r="V6" s="413"/>
      <c r="W6" s="401" t="s">
        <v>53</v>
      </c>
      <c r="X6" s="413"/>
      <c r="Y6" s="401" t="str">
        <f>IF(M4="一時利用","調整後利用料","")</f>
        <v/>
      </c>
      <c r="Z6" s="413"/>
      <c r="AA6" s="401" t="s">
        <v>23</v>
      </c>
      <c r="AB6" s="402"/>
      <c r="AC6" s="402"/>
      <c r="AD6" s="402"/>
      <c r="AE6" s="402"/>
      <c r="AF6" s="402"/>
      <c r="AG6" s="402"/>
      <c r="AH6" s="402"/>
      <c r="AI6" s="416"/>
      <c r="AJ6" s="4"/>
      <c r="AK6" s="4"/>
      <c r="AL6" s="4"/>
      <c r="AM6" s="397"/>
      <c r="AN6" s="382" t="s">
        <v>52</v>
      </c>
      <c r="AO6" s="356" t="s">
        <v>50</v>
      </c>
      <c r="AP6" s="356"/>
      <c r="AQ6" s="356" t="s">
        <v>51</v>
      </c>
      <c r="AR6" s="356"/>
      <c r="AS6" s="382" t="s">
        <v>52</v>
      </c>
      <c r="AT6" s="356" t="s">
        <v>50</v>
      </c>
      <c r="AU6" s="356"/>
      <c r="AV6" s="356" t="s">
        <v>51</v>
      </c>
      <c r="AW6" s="356"/>
      <c r="AX6" s="377"/>
      <c r="AY6" s="380"/>
      <c r="AZ6" s="380"/>
    </row>
    <row r="7" spans="1:56" ht="17.25" customHeight="1">
      <c r="A7" s="436"/>
      <c r="B7" s="428"/>
      <c r="C7" s="356" t="s">
        <v>41</v>
      </c>
      <c r="D7" s="356"/>
      <c r="E7" s="356" t="s">
        <v>42</v>
      </c>
      <c r="F7" s="356"/>
      <c r="G7" s="356" t="s">
        <v>41</v>
      </c>
      <c r="H7" s="356"/>
      <c r="I7" s="356" t="s">
        <v>42</v>
      </c>
      <c r="J7" s="356"/>
      <c r="K7" s="367" t="s">
        <v>46</v>
      </c>
      <c r="L7" s="369" t="s">
        <v>93</v>
      </c>
      <c r="M7" s="405"/>
      <c r="N7" s="406"/>
      <c r="O7" s="407"/>
      <c r="P7" s="408"/>
      <c r="Q7" s="405"/>
      <c r="R7" s="406"/>
      <c r="S7" s="406"/>
      <c r="T7" s="405"/>
      <c r="U7" s="406"/>
      <c r="V7" s="414"/>
      <c r="W7" s="405"/>
      <c r="X7" s="414"/>
      <c r="Y7" s="405"/>
      <c r="Z7" s="414"/>
      <c r="AA7" s="405"/>
      <c r="AB7" s="406"/>
      <c r="AC7" s="406"/>
      <c r="AD7" s="406"/>
      <c r="AE7" s="406"/>
      <c r="AF7" s="406"/>
      <c r="AG7" s="406"/>
      <c r="AH7" s="406"/>
      <c r="AI7" s="417"/>
      <c r="AJ7" s="33"/>
      <c r="AK7" s="4"/>
      <c r="AL7" s="29"/>
      <c r="AM7" s="397"/>
      <c r="AN7" s="383"/>
      <c r="AO7" s="357" t="s">
        <v>49</v>
      </c>
      <c r="AP7" s="357" t="s">
        <v>7</v>
      </c>
      <c r="AQ7" s="357" t="s">
        <v>49</v>
      </c>
      <c r="AR7" s="357" t="s">
        <v>7</v>
      </c>
      <c r="AS7" s="383"/>
      <c r="AT7" s="357" t="s">
        <v>49</v>
      </c>
      <c r="AU7" s="357" t="s">
        <v>7</v>
      </c>
      <c r="AV7" s="357" t="s">
        <v>49</v>
      </c>
      <c r="AW7" s="357" t="s">
        <v>7</v>
      </c>
      <c r="AX7" s="377"/>
      <c r="AY7" s="380"/>
      <c r="AZ7" s="380"/>
    </row>
    <row r="8" spans="1:56">
      <c r="A8" s="436"/>
      <c r="B8" s="428"/>
      <c r="C8" s="356"/>
      <c r="D8" s="356"/>
      <c r="E8" s="356"/>
      <c r="F8" s="356"/>
      <c r="G8" s="356"/>
      <c r="H8" s="356"/>
      <c r="I8" s="356"/>
      <c r="J8" s="356"/>
      <c r="K8" s="368"/>
      <c r="L8" s="370"/>
      <c r="M8" s="409"/>
      <c r="N8" s="410"/>
      <c r="O8" s="411"/>
      <c r="P8" s="412"/>
      <c r="Q8" s="409"/>
      <c r="R8" s="410"/>
      <c r="S8" s="410"/>
      <c r="T8" s="409"/>
      <c r="U8" s="410"/>
      <c r="V8" s="415"/>
      <c r="W8" s="409"/>
      <c r="X8" s="415"/>
      <c r="Y8" s="409"/>
      <c r="Z8" s="415"/>
      <c r="AA8" s="409"/>
      <c r="AB8" s="410"/>
      <c r="AC8" s="410"/>
      <c r="AD8" s="410"/>
      <c r="AE8" s="410"/>
      <c r="AF8" s="410"/>
      <c r="AG8" s="410"/>
      <c r="AH8" s="410"/>
      <c r="AI8" s="418"/>
      <c r="AJ8" s="32"/>
      <c r="AK8" s="4"/>
      <c r="AL8" s="32"/>
      <c r="AM8" s="398"/>
      <c r="AN8" s="384"/>
      <c r="AO8" s="358"/>
      <c r="AP8" s="358"/>
      <c r="AQ8" s="358"/>
      <c r="AR8" s="358"/>
      <c r="AS8" s="384"/>
      <c r="AT8" s="358"/>
      <c r="AU8" s="358"/>
      <c r="AV8" s="358"/>
      <c r="AW8" s="358"/>
      <c r="AX8" s="378"/>
      <c r="AY8" s="381"/>
      <c r="AZ8" s="381"/>
      <c r="BA8" s="34"/>
      <c r="BB8" s="64" t="s">
        <v>75</v>
      </c>
      <c r="BC8" s="64" t="s">
        <v>76</v>
      </c>
      <c r="BD8" s="64" t="s">
        <v>77</v>
      </c>
    </row>
    <row r="9" spans="1:56" ht="20.25" customHeight="1">
      <c r="A9" s="35">
        <v>1</v>
      </c>
      <c r="B9" s="13" t="s">
        <v>1</v>
      </c>
      <c r="C9" s="354"/>
      <c r="D9" s="355"/>
      <c r="E9" s="354"/>
      <c r="F9" s="355"/>
      <c r="G9" s="359"/>
      <c r="H9" s="360"/>
      <c r="I9" s="359"/>
      <c r="J9" s="360"/>
      <c r="K9" s="16"/>
      <c r="L9" s="18"/>
      <c r="M9" s="361">
        <f>IF(M4="継続（就労支援）",IF(K9="有",AN9+AS9,0),AN9+AS9)</f>
        <v>0</v>
      </c>
      <c r="N9" s="362"/>
      <c r="O9" s="362"/>
      <c r="P9" s="363"/>
      <c r="Q9" s="364"/>
      <c r="R9" s="365"/>
      <c r="S9" s="366"/>
      <c r="T9" s="364"/>
      <c r="U9" s="365"/>
      <c r="V9" s="366"/>
      <c r="W9" s="374">
        <f>IF(M9=0,0,IF($AE$5=0,0,M9*120+IF(M4="継続（就労支援）",0,Q9*100)+T9*100))</f>
        <v>0</v>
      </c>
      <c r="X9" s="375"/>
      <c r="Y9" s="267"/>
      <c r="Z9" s="268"/>
      <c r="AA9" s="371"/>
      <c r="AB9" s="372"/>
      <c r="AC9" s="372"/>
      <c r="AD9" s="372"/>
      <c r="AE9" s="372"/>
      <c r="AF9" s="372"/>
      <c r="AG9" s="372"/>
      <c r="AH9" s="372"/>
      <c r="AI9" s="373"/>
      <c r="AJ9" s="32"/>
      <c r="AK9" s="32"/>
      <c r="AL9" s="32"/>
      <c r="AM9" s="36">
        <f>+IF(K9="有",0,IF(L9="有",0,Q9))</f>
        <v>0</v>
      </c>
      <c r="AN9" s="6">
        <f t="shared" ref="AN9:AN39" si="0">+IF(K9="有",AO9,AQ9)</f>
        <v>0</v>
      </c>
      <c r="AO9" s="6">
        <f t="shared" ref="AO9:AO39" si="1">+IF(AP9&gt;8,8,AP9)</f>
        <v>0</v>
      </c>
      <c r="AP9" s="6">
        <f>+IF(AR9-7&gt;0,AR9-7,0)</f>
        <v>0</v>
      </c>
      <c r="AQ9" s="6">
        <f t="shared" ref="AQ9:AQ39" si="2">+IF(AR9&gt;8,8,AR9)</f>
        <v>0</v>
      </c>
      <c r="AR9" s="6">
        <f t="shared" ref="AR9:AR39" si="3">+IF(B9="土",0,IF(B9="日",0,IF(B9="祝",0,AX9)))</f>
        <v>0</v>
      </c>
      <c r="AS9" s="8">
        <f t="shared" ref="AS9:AS39" si="4">+IF(K9="有",AT9,AV9)</f>
        <v>0</v>
      </c>
      <c r="AT9" s="6">
        <f t="shared" ref="AT9:AT32" si="5">+IF(AU9&gt;8,8,AU9)</f>
        <v>0</v>
      </c>
      <c r="AU9" s="6">
        <f>+IF(AW9-7&gt;0,AW9-7,0)</f>
        <v>0</v>
      </c>
      <c r="AV9" s="6">
        <f t="shared" ref="AV9:AV39" si="6">+IF(AW9&gt;8,8,AW9)</f>
        <v>0</v>
      </c>
      <c r="AW9" s="6">
        <f t="shared" ref="AW9:AW39" si="7">+IF(B9="土",AX9,IF(B9="日",AX9,IF(B9="祝",AX9,0)))</f>
        <v>0</v>
      </c>
      <c r="AX9" s="6">
        <f t="shared" ref="AX9:AX39" si="8">IF(AY9=0,IF(AZ9=0,0,1),AY9+1)</f>
        <v>0</v>
      </c>
      <c r="AY9" s="7">
        <f t="shared" ref="AY9:AY39" si="9">+HOUR(I9-G9+E9-C9)</f>
        <v>0</v>
      </c>
      <c r="AZ9" s="7">
        <f t="shared" ref="AZ9:AZ39" si="10">MINUTE(I9-G9+E9-C9)</f>
        <v>0</v>
      </c>
      <c r="BB9" s="63">
        <f>IF(M9&gt;0,1,0)</f>
        <v>0</v>
      </c>
      <c r="BC9" s="63">
        <f>IF(W9&gt;0,IF(ISBLANK(Y9),1,0),0)</f>
        <v>0</v>
      </c>
      <c r="BD9" s="63">
        <f>IF(AT9&gt;0,IF(K9&lt;&gt;"有",1,0),0)</f>
        <v>0</v>
      </c>
    </row>
    <row r="10" spans="1:56" ht="20.25" customHeight="1">
      <c r="A10" s="37">
        <v>2</v>
      </c>
      <c r="B10" s="14" t="s">
        <v>2</v>
      </c>
      <c r="C10" s="354"/>
      <c r="D10" s="355"/>
      <c r="E10" s="354"/>
      <c r="F10" s="355"/>
      <c r="G10" s="354"/>
      <c r="H10" s="355"/>
      <c r="I10" s="354"/>
      <c r="J10" s="355"/>
      <c r="K10" s="15"/>
      <c r="L10" s="19" t="s">
        <v>44</v>
      </c>
      <c r="M10" s="349">
        <f>AN10+AS10</f>
        <v>0</v>
      </c>
      <c r="N10" s="350"/>
      <c r="O10" s="350"/>
      <c r="P10" s="351"/>
      <c r="Q10" s="334"/>
      <c r="R10" s="335"/>
      <c r="S10" s="336"/>
      <c r="T10" s="334"/>
      <c r="U10" s="335"/>
      <c r="V10" s="336"/>
      <c r="W10" s="337">
        <f t="shared" ref="W10:W39" si="11">IF($AE$5=0,0,M10*120+IF(M5="継続（就労支援）",0,Q10*100)+T10*100)</f>
        <v>0</v>
      </c>
      <c r="X10" s="338"/>
      <c r="Y10" s="267"/>
      <c r="Z10" s="268"/>
      <c r="AA10" s="269"/>
      <c r="AB10" s="270"/>
      <c r="AC10" s="270"/>
      <c r="AD10" s="270"/>
      <c r="AE10" s="270"/>
      <c r="AF10" s="270"/>
      <c r="AG10" s="270"/>
      <c r="AH10" s="270"/>
      <c r="AI10" s="271"/>
      <c r="AJ10" s="32"/>
      <c r="AK10" s="32"/>
      <c r="AL10" s="32"/>
      <c r="AM10" s="38">
        <f t="shared" ref="AM10:AM39" si="12">+IF(K10="有",0,IF(L10="有",0,Q10))</f>
        <v>0</v>
      </c>
      <c r="AN10" s="8">
        <f t="shared" si="0"/>
        <v>0</v>
      </c>
      <c r="AO10" s="8">
        <f t="shared" si="1"/>
        <v>0</v>
      </c>
      <c r="AP10" s="8">
        <f>+IF(AR10-7&gt;0,AR10-7,0)</f>
        <v>0</v>
      </c>
      <c r="AQ10" s="8">
        <f t="shared" si="2"/>
        <v>0</v>
      </c>
      <c r="AR10" s="8">
        <f t="shared" si="3"/>
        <v>0</v>
      </c>
      <c r="AS10" s="8">
        <f t="shared" si="4"/>
        <v>0</v>
      </c>
      <c r="AT10" s="8">
        <f t="shared" si="5"/>
        <v>0</v>
      </c>
      <c r="AU10" s="8">
        <f>+IF(AW10-7&gt;0,AW10-7,0)</f>
        <v>0</v>
      </c>
      <c r="AV10" s="8">
        <f t="shared" si="6"/>
        <v>0</v>
      </c>
      <c r="AW10" s="8">
        <f t="shared" si="7"/>
        <v>0</v>
      </c>
      <c r="AX10" s="8">
        <f t="shared" si="8"/>
        <v>0</v>
      </c>
      <c r="AY10" s="9">
        <f t="shared" si="9"/>
        <v>0</v>
      </c>
      <c r="AZ10" s="9">
        <f t="shared" si="10"/>
        <v>0</v>
      </c>
      <c r="BB10" s="8">
        <f t="shared" ref="BB10:BB39" si="13">IF(M10&gt;0,1,0)</f>
        <v>0</v>
      </c>
      <c r="BC10" s="8">
        <f t="shared" ref="BC10:BC39" si="14">IF(W10&gt;0,IF(ISBLANK(Y10),1,0),0)</f>
        <v>0</v>
      </c>
      <c r="BD10" s="8">
        <f t="shared" ref="BD10:BD39" si="15">IF(AT10&gt;0,IF(K10&lt;&gt;"有",1,0),0)</f>
        <v>0</v>
      </c>
    </row>
    <row r="11" spans="1:56" ht="20.25" customHeight="1">
      <c r="A11" s="37">
        <v>3</v>
      </c>
      <c r="B11" s="14" t="s">
        <v>3</v>
      </c>
      <c r="C11" s="354"/>
      <c r="D11" s="355"/>
      <c r="E11" s="354"/>
      <c r="F11" s="355"/>
      <c r="G11" s="354"/>
      <c r="H11" s="355"/>
      <c r="I11" s="354"/>
      <c r="J11" s="355"/>
      <c r="K11" s="15"/>
      <c r="L11" s="19"/>
      <c r="M11" s="349">
        <f t="shared" ref="M11:M39" si="16">AN11+AS11</f>
        <v>0</v>
      </c>
      <c r="N11" s="350"/>
      <c r="O11" s="350"/>
      <c r="P11" s="351"/>
      <c r="Q11" s="334"/>
      <c r="R11" s="335"/>
      <c r="S11" s="336"/>
      <c r="T11" s="334"/>
      <c r="U11" s="335"/>
      <c r="V11" s="336"/>
      <c r="W11" s="337">
        <f t="shared" si="11"/>
        <v>0</v>
      </c>
      <c r="X11" s="338"/>
      <c r="Y11" s="267"/>
      <c r="Z11" s="268"/>
      <c r="AA11" s="269"/>
      <c r="AB11" s="270"/>
      <c r="AC11" s="270"/>
      <c r="AD11" s="270"/>
      <c r="AE11" s="270"/>
      <c r="AF11" s="270"/>
      <c r="AG11" s="270"/>
      <c r="AH11" s="270"/>
      <c r="AI11" s="271"/>
      <c r="AJ11" s="26"/>
      <c r="AK11" s="26"/>
      <c r="AL11" s="26"/>
      <c r="AM11" s="38">
        <f t="shared" si="12"/>
        <v>0</v>
      </c>
      <c r="AN11" s="8">
        <f t="shared" si="0"/>
        <v>0</v>
      </c>
      <c r="AO11" s="8">
        <f t="shared" si="1"/>
        <v>0</v>
      </c>
      <c r="AP11" s="8">
        <f t="shared" ref="AP11:AP39" si="17">+IF(AR11-7&gt;0,AR11-7,0)</f>
        <v>0</v>
      </c>
      <c r="AQ11" s="8">
        <f t="shared" si="2"/>
        <v>0</v>
      </c>
      <c r="AR11" s="8">
        <f t="shared" si="3"/>
        <v>0</v>
      </c>
      <c r="AS11" s="8">
        <f t="shared" si="4"/>
        <v>0</v>
      </c>
      <c r="AT11" s="8">
        <f t="shared" si="5"/>
        <v>0</v>
      </c>
      <c r="AU11" s="8">
        <f t="shared" ref="AU11:AU39" si="18">+IF(AW11-7&gt;0,AW11-7,0)</f>
        <v>0</v>
      </c>
      <c r="AV11" s="8">
        <f t="shared" si="6"/>
        <v>0</v>
      </c>
      <c r="AW11" s="8">
        <f t="shared" si="7"/>
        <v>0</v>
      </c>
      <c r="AX11" s="8">
        <f t="shared" si="8"/>
        <v>0</v>
      </c>
      <c r="AY11" s="9">
        <f t="shared" si="9"/>
        <v>0</v>
      </c>
      <c r="AZ11" s="9">
        <f t="shared" si="10"/>
        <v>0</v>
      </c>
      <c r="BB11" s="8">
        <f t="shared" si="13"/>
        <v>0</v>
      </c>
      <c r="BC11" s="8">
        <f t="shared" si="14"/>
        <v>0</v>
      </c>
      <c r="BD11" s="8">
        <f t="shared" si="15"/>
        <v>0</v>
      </c>
    </row>
    <row r="12" spans="1:56" ht="20.25" customHeight="1">
      <c r="A12" s="37">
        <v>4</v>
      </c>
      <c r="B12" s="14" t="s">
        <v>4</v>
      </c>
      <c r="C12" s="354"/>
      <c r="D12" s="355"/>
      <c r="E12" s="354"/>
      <c r="F12" s="355"/>
      <c r="G12" s="354"/>
      <c r="H12" s="355"/>
      <c r="I12" s="354"/>
      <c r="J12" s="355"/>
      <c r="K12" s="15"/>
      <c r="L12" s="19"/>
      <c r="M12" s="349">
        <f t="shared" si="16"/>
        <v>0</v>
      </c>
      <c r="N12" s="350"/>
      <c r="O12" s="350"/>
      <c r="P12" s="351"/>
      <c r="Q12" s="334"/>
      <c r="R12" s="335"/>
      <c r="S12" s="336"/>
      <c r="T12" s="334"/>
      <c r="U12" s="335"/>
      <c r="V12" s="336"/>
      <c r="W12" s="337">
        <f t="shared" si="11"/>
        <v>0</v>
      </c>
      <c r="X12" s="338"/>
      <c r="Y12" s="267"/>
      <c r="Z12" s="268"/>
      <c r="AA12" s="269"/>
      <c r="AB12" s="270"/>
      <c r="AC12" s="270"/>
      <c r="AD12" s="270"/>
      <c r="AE12" s="270"/>
      <c r="AF12" s="270"/>
      <c r="AG12" s="270"/>
      <c r="AH12" s="270"/>
      <c r="AI12" s="271"/>
      <c r="AJ12" s="26"/>
      <c r="AK12" s="26"/>
      <c r="AL12" s="26"/>
      <c r="AM12" s="38">
        <f t="shared" si="12"/>
        <v>0</v>
      </c>
      <c r="AN12" s="8">
        <f t="shared" si="0"/>
        <v>0</v>
      </c>
      <c r="AO12" s="8">
        <f t="shared" si="1"/>
        <v>0</v>
      </c>
      <c r="AP12" s="8">
        <f t="shared" si="17"/>
        <v>0</v>
      </c>
      <c r="AQ12" s="8">
        <f t="shared" si="2"/>
        <v>0</v>
      </c>
      <c r="AR12" s="8">
        <f t="shared" si="3"/>
        <v>0</v>
      </c>
      <c r="AS12" s="8">
        <f t="shared" si="4"/>
        <v>0</v>
      </c>
      <c r="AT12" s="8">
        <f t="shared" si="5"/>
        <v>0</v>
      </c>
      <c r="AU12" s="8">
        <f t="shared" si="18"/>
        <v>0</v>
      </c>
      <c r="AV12" s="8">
        <f t="shared" si="6"/>
        <v>0</v>
      </c>
      <c r="AW12" s="8">
        <f t="shared" si="7"/>
        <v>0</v>
      </c>
      <c r="AX12" s="8">
        <f t="shared" si="8"/>
        <v>0</v>
      </c>
      <c r="AY12" s="9">
        <f t="shared" si="9"/>
        <v>0</v>
      </c>
      <c r="AZ12" s="9">
        <f t="shared" si="10"/>
        <v>0</v>
      </c>
      <c r="BB12" s="8">
        <f t="shared" si="13"/>
        <v>0</v>
      </c>
      <c r="BC12" s="8">
        <f t="shared" si="14"/>
        <v>0</v>
      </c>
      <c r="BD12" s="8">
        <f t="shared" si="15"/>
        <v>0</v>
      </c>
    </row>
    <row r="13" spans="1:56" ht="20.25" customHeight="1">
      <c r="A13" s="37">
        <v>5</v>
      </c>
      <c r="B13" s="14" t="s">
        <v>21</v>
      </c>
      <c r="C13" s="354"/>
      <c r="D13" s="355"/>
      <c r="E13" s="354"/>
      <c r="F13" s="355"/>
      <c r="G13" s="354"/>
      <c r="H13" s="355"/>
      <c r="I13" s="354"/>
      <c r="J13" s="355"/>
      <c r="K13" s="15"/>
      <c r="L13" s="19"/>
      <c r="M13" s="349">
        <f t="shared" si="16"/>
        <v>0</v>
      </c>
      <c r="N13" s="350"/>
      <c r="O13" s="350"/>
      <c r="P13" s="351"/>
      <c r="Q13" s="334"/>
      <c r="R13" s="335"/>
      <c r="S13" s="336"/>
      <c r="T13" s="334"/>
      <c r="U13" s="335"/>
      <c r="V13" s="336"/>
      <c r="W13" s="337">
        <f t="shared" si="11"/>
        <v>0</v>
      </c>
      <c r="X13" s="338"/>
      <c r="Y13" s="267"/>
      <c r="Z13" s="268"/>
      <c r="AA13" s="269"/>
      <c r="AB13" s="270"/>
      <c r="AC13" s="270"/>
      <c r="AD13" s="270"/>
      <c r="AE13" s="270"/>
      <c r="AF13" s="270"/>
      <c r="AG13" s="270"/>
      <c r="AH13" s="270"/>
      <c r="AI13" s="271"/>
      <c r="AJ13" s="26"/>
      <c r="AK13" s="26"/>
      <c r="AL13" s="26"/>
      <c r="AM13" s="38">
        <f t="shared" si="12"/>
        <v>0</v>
      </c>
      <c r="AN13" s="8">
        <f t="shared" si="0"/>
        <v>0</v>
      </c>
      <c r="AO13" s="8">
        <f t="shared" si="1"/>
        <v>0</v>
      </c>
      <c r="AP13" s="8">
        <f t="shared" si="17"/>
        <v>0</v>
      </c>
      <c r="AQ13" s="8">
        <f t="shared" si="2"/>
        <v>0</v>
      </c>
      <c r="AR13" s="8">
        <f t="shared" si="3"/>
        <v>0</v>
      </c>
      <c r="AS13" s="8">
        <f t="shared" si="4"/>
        <v>0</v>
      </c>
      <c r="AT13" s="8">
        <f t="shared" si="5"/>
        <v>0</v>
      </c>
      <c r="AU13" s="8">
        <f t="shared" si="18"/>
        <v>0</v>
      </c>
      <c r="AV13" s="8">
        <f t="shared" si="6"/>
        <v>0</v>
      </c>
      <c r="AW13" s="8">
        <f t="shared" si="7"/>
        <v>0</v>
      </c>
      <c r="AX13" s="8">
        <f t="shared" si="8"/>
        <v>0</v>
      </c>
      <c r="AY13" s="9">
        <f t="shared" si="9"/>
        <v>0</v>
      </c>
      <c r="AZ13" s="9">
        <f t="shared" si="10"/>
        <v>0</v>
      </c>
      <c r="BB13" s="8">
        <f t="shared" si="13"/>
        <v>0</v>
      </c>
      <c r="BC13" s="8">
        <f t="shared" si="14"/>
        <v>0</v>
      </c>
      <c r="BD13" s="8">
        <f t="shared" si="15"/>
        <v>0</v>
      </c>
    </row>
    <row r="14" spans="1:56" ht="20.25" customHeight="1">
      <c r="A14" s="37">
        <v>6</v>
      </c>
      <c r="B14" s="14" t="s">
        <v>22</v>
      </c>
      <c r="C14" s="354"/>
      <c r="D14" s="355"/>
      <c r="E14" s="354"/>
      <c r="F14" s="355"/>
      <c r="G14" s="354"/>
      <c r="H14" s="355"/>
      <c r="I14" s="354"/>
      <c r="J14" s="355"/>
      <c r="K14" s="15"/>
      <c r="L14" s="19"/>
      <c r="M14" s="349">
        <f t="shared" si="16"/>
        <v>0</v>
      </c>
      <c r="N14" s="350"/>
      <c r="O14" s="350"/>
      <c r="P14" s="351"/>
      <c r="Q14" s="334"/>
      <c r="R14" s="335"/>
      <c r="S14" s="336"/>
      <c r="T14" s="334"/>
      <c r="U14" s="335"/>
      <c r="V14" s="336"/>
      <c r="W14" s="337">
        <f t="shared" si="11"/>
        <v>0</v>
      </c>
      <c r="X14" s="338"/>
      <c r="Y14" s="267"/>
      <c r="Z14" s="268"/>
      <c r="AA14" s="269"/>
      <c r="AB14" s="270"/>
      <c r="AC14" s="270"/>
      <c r="AD14" s="270"/>
      <c r="AE14" s="270"/>
      <c r="AF14" s="270"/>
      <c r="AG14" s="270"/>
      <c r="AH14" s="270"/>
      <c r="AI14" s="271"/>
      <c r="AJ14" s="26"/>
      <c r="AK14" s="26"/>
      <c r="AL14" s="26"/>
      <c r="AM14" s="38">
        <f t="shared" si="12"/>
        <v>0</v>
      </c>
      <c r="AN14" s="8">
        <f t="shared" si="0"/>
        <v>0</v>
      </c>
      <c r="AO14" s="8">
        <f t="shared" si="1"/>
        <v>0</v>
      </c>
      <c r="AP14" s="8">
        <f t="shared" si="17"/>
        <v>0</v>
      </c>
      <c r="AQ14" s="8">
        <f t="shared" si="2"/>
        <v>0</v>
      </c>
      <c r="AR14" s="8">
        <f t="shared" si="3"/>
        <v>0</v>
      </c>
      <c r="AS14" s="8">
        <f t="shared" si="4"/>
        <v>0</v>
      </c>
      <c r="AT14" s="8">
        <f t="shared" si="5"/>
        <v>0</v>
      </c>
      <c r="AU14" s="8">
        <f t="shared" si="18"/>
        <v>0</v>
      </c>
      <c r="AV14" s="8">
        <f t="shared" si="6"/>
        <v>0</v>
      </c>
      <c r="AW14" s="8">
        <f t="shared" si="7"/>
        <v>0</v>
      </c>
      <c r="AX14" s="8">
        <f t="shared" si="8"/>
        <v>0</v>
      </c>
      <c r="AY14" s="9">
        <f t="shared" si="9"/>
        <v>0</v>
      </c>
      <c r="AZ14" s="9">
        <f t="shared" si="10"/>
        <v>0</v>
      </c>
      <c r="BB14" s="8">
        <f t="shared" si="13"/>
        <v>0</v>
      </c>
      <c r="BC14" s="8">
        <f t="shared" si="14"/>
        <v>0</v>
      </c>
      <c r="BD14" s="8">
        <f t="shared" si="15"/>
        <v>0</v>
      </c>
    </row>
    <row r="15" spans="1:56" ht="20.25" customHeight="1">
      <c r="A15" s="37">
        <v>7</v>
      </c>
      <c r="B15" s="14" t="s">
        <v>5</v>
      </c>
      <c r="C15" s="354"/>
      <c r="D15" s="355"/>
      <c r="E15" s="354"/>
      <c r="F15" s="355"/>
      <c r="G15" s="354"/>
      <c r="H15" s="355"/>
      <c r="I15" s="354"/>
      <c r="J15" s="355"/>
      <c r="K15" s="15"/>
      <c r="L15" s="19" t="s">
        <v>44</v>
      </c>
      <c r="M15" s="349">
        <f t="shared" si="16"/>
        <v>0</v>
      </c>
      <c r="N15" s="350"/>
      <c r="O15" s="350"/>
      <c r="P15" s="351"/>
      <c r="Q15" s="334"/>
      <c r="R15" s="335"/>
      <c r="S15" s="336"/>
      <c r="T15" s="334"/>
      <c r="U15" s="335"/>
      <c r="V15" s="336"/>
      <c r="W15" s="337">
        <f t="shared" si="11"/>
        <v>0</v>
      </c>
      <c r="X15" s="338"/>
      <c r="Y15" s="267"/>
      <c r="Z15" s="268"/>
      <c r="AA15" s="269"/>
      <c r="AB15" s="270"/>
      <c r="AC15" s="270"/>
      <c r="AD15" s="270"/>
      <c r="AE15" s="270"/>
      <c r="AF15" s="270"/>
      <c r="AG15" s="270"/>
      <c r="AH15" s="270"/>
      <c r="AI15" s="271"/>
      <c r="AJ15" s="26"/>
      <c r="AK15" s="26"/>
      <c r="AL15" s="26"/>
      <c r="AM15" s="38">
        <f t="shared" si="12"/>
        <v>0</v>
      </c>
      <c r="AN15" s="8">
        <f t="shared" si="0"/>
        <v>0</v>
      </c>
      <c r="AO15" s="8">
        <f t="shared" si="1"/>
        <v>0</v>
      </c>
      <c r="AP15" s="8">
        <f t="shared" si="17"/>
        <v>0</v>
      </c>
      <c r="AQ15" s="8">
        <f t="shared" si="2"/>
        <v>0</v>
      </c>
      <c r="AR15" s="8">
        <f t="shared" si="3"/>
        <v>0</v>
      </c>
      <c r="AS15" s="8">
        <f t="shared" si="4"/>
        <v>0</v>
      </c>
      <c r="AT15" s="8">
        <f t="shared" si="5"/>
        <v>0</v>
      </c>
      <c r="AU15" s="8">
        <f t="shared" si="18"/>
        <v>0</v>
      </c>
      <c r="AV15" s="8">
        <f t="shared" si="6"/>
        <v>0</v>
      </c>
      <c r="AW15" s="8">
        <f t="shared" si="7"/>
        <v>0</v>
      </c>
      <c r="AX15" s="8">
        <f t="shared" si="8"/>
        <v>0</v>
      </c>
      <c r="AY15" s="9">
        <f t="shared" si="9"/>
        <v>0</v>
      </c>
      <c r="AZ15" s="9">
        <f t="shared" si="10"/>
        <v>0</v>
      </c>
      <c r="BB15" s="8">
        <f t="shared" si="13"/>
        <v>0</v>
      </c>
      <c r="BC15" s="8">
        <f t="shared" si="14"/>
        <v>0</v>
      </c>
      <c r="BD15" s="8">
        <f t="shared" si="15"/>
        <v>0</v>
      </c>
    </row>
    <row r="16" spans="1:56" ht="20.25" customHeight="1">
      <c r="A16" s="37">
        <v>8</v>
      </c>
      <c r="B16" s="14" t="s">
        <v>1</v>
      </c>
      <c r="C16" s="354"/>
      <c r="D16" s="355"/>
      <c r="E16" s="354"/>
      <c r="F16" s="355"/>
      <c r="G16" s="354"/>
      <c r="H16" s="355"/>
      <c r="I16" s="354"/>
      <c r="J16" s="355"/>
      <c r="K16" s="15"/>
      <c r="L16" s="19"/>
      <c r="M16" s="349">
        <f t="shared" si="16"/>
        <v>0</v>
      </c>
      <c r="N16" s="350"/>
      <c r="O16" s="350"/>
      <c r="P16" s="351"/>
      <c r="Q16" s="334"/>
      <c r="R16" s="335"/>
      <c r="S16" s="336"/>
      <c r="T16" s="334"/>
      <c r="U16" s="335"/>
      <c r="V16" s="336"/>
      <c r="W16" s="337">
        <f t="shared" si="11"/>
        <v>0</v>
      </c>
      <c r="X16" s="338"/>
      <c r="Y16" s="267"/>
      <c r="Z16" s="268"/>
      <c r="AA16" s="269"/>
      <c r="AB16" s="270"/>
      <c r="AC16" s="270"/>
      <c r="AD16" s="270"/>
      <c r="AE16" s="270"/>
      <c r="AF16" s="270"/>
      <c r="AG16" s="270"/>
      <c r="AH16" s="270"/>
      <c r="AI16" s="271"/>
      <c r="AJ16" s="26"/>
      <c r="AK16" s="26"/>
      <c r="AL16" s="26"/>
      <c r="AM16" s="38">
        <f t="shared" si="12"/>
        <v>0</v>
      </c>
      <c r="AN16" s="8">
        <f t="shared" si="0"/>
        <v>0</v>
      </c>
      <c r="AO16" s="8">
        <f t="shared" si="1"/>
        <v>0</v>
      </c>
      <c r="AP16" s="8">
        <f t="shared" si="17"/>
        <v>0</v>
      </c>
      <c r="AQ16" s="8">
        <f t="shared" si="2"/>
        <v>0</v>
      </c>
      <c r="AR16" s="8">
        <f t="shared" si="3"/>
        <v>0</v>
      </c>
      <c r="AS16" s="8">
        <f t="shared" si="4"/>
        <v>0</v>
      </c>
      <c r="AT16" s="8">
        <f t="shared" si="5"/>
        <v>0</v>
      </c>
      <c r="AU16" s="8">
        <f t="shared" si="18"/>
        <v>0</v>
      </c>
      <c r="AV16" s="8">
        <f t="shared" si="6"/>
        <v>0</v>
      </c>
      <c r="AW16" s="8">
        <f t="shared" si="7"/>
        <v>0</v>
      </c>
      <c r="AX16" s="8">
        <f t="shared" si="8"/>
        <v>0</v>
      </c>
      <c r="AY16" s="9">
        <f t="shared" si="9"/>
        <v>0</v>
      </c>
      <c r="AZ16" s="9">
        <f t="shared" si="10"/>
        <v>0</v>
      </c>
      <c r="BB16" s="8">
        <f t="shared" si="13"/>
        <v>0</v>
      </c>
      <c r="BC16" s="8">
        <f t="shared" si="14"/>
        <v>0</v>
      </c>
      <c r="BD16" s="8">
        <f t="shared" si="15"/>
        <v>0</v>
      </c>
    </row>
    <row r="17" spans="1:56" ht="20.25" customHeight="1">
      <c r="A17" s="37">
        <v>9</v>
      </c>
      <c r="B17" s="14" t="s">
        <v>2</v>
      </c>
      <c r="C17" s="354"/>
      <c r="D17" s="355"/>
      <c r="E17" s="354"/>
      <c r="F17" s="355"/>
      <c r="G17" s="354"/>
      <c r="H17" s="355"/>
      <c r="I17" s="354"/>
      <c r="J17" s="355"/>
      <c r="K17" s="15"/>
      <c r="L17" s="19"/>
      <c r="M17" s="349">
        <f t="shared" si="16"/>
        <v>0</v>
      </c>
      <c r="N17" s="350"/>
      <c r="O17" s="350"/>
      <c r="P17" s="351"/>
      <c r="Q17" s="334"/>
      <c r="R17" s="335"/>
      <c r="S17" s="336"/>
      <c r="T17" s="334"/>
      <c r="U17" s="335"/>
      <c r="V17" s="336"/>
      <c r="W17" s="337">
        <f t="shared" si="11"/>
        <v>0</v>
      </c>
      <c r="X17" s="338"/>
      <c r="Y17" s="267"/>
      <c r="Z17" s="268"/>
      <c r="AA17" s="269"/>
      <c r="AB17" s="270"/>
      <c r="AC17" s="270"/>
      <c r="AD17" s="270"/>
      <c r="AE17" s="270"/>
      <c r="AF17" s="270"/>
      <c r="AG17" s="270"/>
      <c r="AH17" s="270"/>
      <c r="AI17" s="271"/>
      <c r="AJ17" s="26"/>
      <c r="AK17" s="26"/>
      <c r="AL17" s="26"/>
      <c r="AM17" s="38">
        <f t="shared" si="12"/>
        <v>0</v>
      </c>
      <c r="AN17" s="8">
        <f t="shared" si="0"/>
        <v>0</v>
      </c>
      <c r="AO17" s="8">
        <f t="shared" si="1"/>
        <v>0</v>
      </c>
      <c r="AP17" s="8">
        <f t="shared" si="17"/>
        <v>0</v>
      </c>
      <c r="AQ17" s="8">
        <f t="shared" si="2"/>
        <v>0</v>
      </c>
      <c r="AR17" s="8">
        <f t="shared" si="3"/>
        <v>0</v>
      </c>
      <c r="AS17" s="8">
        <f t="shared" si="4"/>
        <v>0</v>
      </c>
      <c r="AT17" s="8">
        <f t="shared" si="5"/>
        <v>0</v>
      </c>
      <c r="AU17" s="8">
        <f t="shared" si="18"/>
        <v>0</v>
      </c>
      <c r="AV17" s="8">
        <f t="shared" si="6"/>
        <v>0</v>
      </c>
      <c r="AW17" s="8">
        <f t="shared" si="7"/>
        <v>0</v>
      </c>
      <c r="AX17" s="8">
        <f t="shared" si="8"/>
        <v>0</v>
      </c>
      <c r="AY17" s="9">
        <f t="shared" si="9"/>
        <v>0</v>
      </c>
      <c r="AZ17" s="9">
        <f t="shared" si="10"/>
        <v>0</v>
      </c>
      <c r="BB17" s="8">
        <f t="shared" si="13"/>
        <v>0</v>
      </c>
      <c r="BC17" s="8">
        <f t="shared" si="14"/>
        <v>0</v>
      </c>
      <c r="BD17" s="8">
        <f t="shared" si="15"/>
        <v>0</v>
      </c>
    </row>
    <row r="18" spans="1:56" ht="20.25" customHeight="1">
      <c r="A18" s="37">
        <v>10</v>
      </c>
      <c r="B18" s="14" t="s">
        <v>3</v>
      </c>
      <c r="C18" s="354"/>
      <c r="D18" s="355"/>
      <c r="E18" s="354"/>
      <c r="F18" s="355"/>
      <c r="G18" s="354"/>
      <c r="H18" s="355"/>
      <c r="I18" s="354"/>
      <c r="J18" s="355"/>
      <c r="K18" s="15"/>
      <c r="L18" s="19"/>
      <c r="M18" s="349">
        <f t="shared" si="16"/>
        <v>0</v>
      </c>
      <c r="N18" s="350"/>
      <c r="O18" s="350"/>
      <c r="P18" s="351"/>
      <c r="Q18" s="334"/>
      <c r="R18" s="335"/>
      <c r="S18" s="336"/>
      <c r="T18" s="334"/>
      <c r="U18" s="335"/>
      <c r="V18" s="336"/>
      <c r="W18" s="337">
        <f t="shared" si="11"/>
        <v>0</v>
      </c>
      <c r="X18" s="338"/>
      <c r="Y18" s="267"/>
      <c r="Z18" s="268"/>
      <c r="AA18" s="269"/>
      <c r="AB18" s="270"/>
      <c r="AC18" s="270"/>
      <c r="AD18" s="270"/>
      <c r="AE18" s="270"/>
      <c r="AF18" s="270"/>
      <c r="AG18" s="270"/>
      <c r="AH18" s="270"/>
      <c r="AI18" s="271"/>
      <c r="AJ18" s="26"/>
      <c r="AK18" s="26"/>
      <c r="AL18" s="26"/>
      <c r="AM18" s="38">
        <f t="shared" si="12"/>
        <v>0</v>
      </c>
      <c r="AN18" s="8">
        <f t="shared" si="0"/>
        <v>0</v>
      </c>
      <c r="AO18" s="8">
        <f t="shared" si="1"/>
        <v>0</v>
      </c>
      <c r="AP18" s="8">
        <f t="shared" si="17"/>
        <v>0</v>
      </c>
      <c r="AQ18" s="8">
        <f t="shared" si="2"/>
        <v>0</v>
      </c>
      <c r="AR18" s="8">
        <f t="shared" si="3"/>
        <v>0</v>
      </c>
      <c r="AS18" s="8">
        <f t="shared" si="4"/>
        <v>0</v>
      </c>
      <c r="AT18" s="8">
        <f t="shared" si="5"/>
        <v>0</v>
      </c>
      <c r="AU18" s="8">
        <f t="shared" si="18"/>
        <v>0</v>
      </c>
      <c r="AV18" s="8">
        <f t="shared" si="6"/>
        <v>0</v>
      </c>
      <c r="AW18" s="8">
        <f t="shared" si="7"/>
        <v>0</v>
      </c>
      <c r="AX18" s="8">
        <f t="shared" si="8"/>
        <v>0</v>
      </c>
      <c r="AY18" s="9">
        <f t="shared" si="9"/>
        <v>0</v>
      </c>
      <c r="AZ18" s="9">
        <f t="shared" si="10"/>
        <v>0</v>
      </c>
      <c r="BB18" s="8">
        <f t="shared" si="13"/>
        <v>0</v>
      </c>
      <c r="BC18" s="8">
        <f t="shared" si="14"/>
        <v>0</v>
      </c>
      <c r="BD18" s="8">
        <f t="shared" si="15"/>
        <v>0</v>
      </c>
    </row>
    <row r="19" spans="1:56" ht="20.25" customHeight="1">
      <c r="A19" s="37">
        <v>11</v>
      </c>
      <c r="B19" s="14" t="s">
        <v>4</v>
      </c>
      <c r="C19" s="354"/>
      <c r="D19" s="355"/>
      <c r="E19" s="354"/>
      <c r="F19" s="355"/>
      <c r="G19" s="354"/>
      <c r="H19" s="355"/>
      <c r="I19" s="354"/>
      <c r="J19" s="355"/>
      <c r="K19" s="15"/>
      <c r="L19" s="19"/>
      <c r="M19" s="349">
        <f t="shared" si="16"/>
        <v>0</v>
      </c>
      <c r="N19" s="350"/>
      <c r="O19" s="350"/>
      <c r="P19" s="351"/>
      <c r="Q19" s="334"/>
      <c r="R19" s="335"/>
      <c r="S19" s="336"/>
      <c r="T19" s="334"/>
      <c r="U19" s="335"/>
      <c r="V19" s="336"/>
      <c r="W19" s="337">
        <f t="shared" si="11"/>
        <v>0</v>
      </c>
      <c r="X19" s="338"/>
      <c r="Y19" s="267"/>
      <c r="Z19" s="268"/>
      <c r="AA19" s="269"/>
      <c r="AB19" s="270"/>
      <c r="AC19" s="270"/>
      <c r="AD19" s="270"/>
      <c r="AE19" s="270"/>
      <c r="AF19" s="270"/>
      <c r="AG19" s="270"/>
      <c r="AH19" s="270"/>
      <c r="AI19" s="271"/>
      <c r="AJ19" s="26"/>
      <c r="AK19" s="26"/>
      <c r="AL19" s="26"/>
      <c r="AM19" s="38">
        <f t="shared" si="12"/>
        <v>0</v>
      </c>
      <c r="AN19" s="8">
        <f t="shared" si="0"/>
        <v>0</v>
      </c>
      <c r="AO19" s="8">
        <f t="shared" si="1"/>
        <v>0</v>
      </c>
      <c r="AP19" s="8">
        <f t="shared" si="17"/>
        <v>0</v>
      </c>
      <c r="AQ19" s="8">
        <f t="shared" si="2"/>
        <v>0</v>
      </c>
      <c r="AR19" s="8">
        <f t="shared" si="3"/>
        <v>0</v>
      </c>
      <c r="AS19" s="8">
        <f t="shared" si="4"/>
        <v>0</v>
      </c>
      <c r="AT19" s="8">
        <f t="shared" si="5"/>
        <v>0</v>
      </c>
      <c r="AU19" s="8">
        <f t="shared" si="18"/>
        <v>0</v>
      </c>
      <c r="AV19" s="8">
        <f t="shared" si="6"/>
        <v>0</v>
      </c>
      <c r="AW19" s="8">
        <f t="shared" si="7"/>
        <v>0</v>
      </c>
      <c r="AX19" s="8">
        <f t="shared" si="8"/>
        <v>0</v>
      </c>
      <c r="AY19" s="9">
        <f t="shared" si="9"/>
        <v>0</v>
      </c>
      <c r="AZ19" s="9">
        <f t="shared" si="10"/>
        <v>0</v>
      </c>
      <c r="BB19" s="8">
        <f t="shared" si="13"/>
        <v>0</v>
      </c>
      <c r="BC19" s="8">
        <f t="shared" si="14"/>
        <v>0</v>
      </c>
      <c r="BD19" s="8">
        <f t="shared" si="15"/>
        <v>0</v>
      </c>
    </row>
    <row r="20" spans="1:56" ht="20.25" customHeight="1">
      <c r="A20" s="37">
        <v>12</v>
      </c>
      <c r="B20" s="14" t="s">
        <v>21</v>
      </c>
      <c r="C20" s="354"/>
      <c r="D20" s="355"/>
      <c r="E20" s="354"/>
      <c r="F20" s="355"/>
      <c r="G20" s="354"/>
      <c r="H20" s="355"/>
      <c r="I20" s="354"/>
      <c r="J20" s="355"/>
      <c r="K20" s="15"/>
      <c r="L20" s="19"/>
      <c r="M20" s="349">
        <f t="shared" si="16"/>
        <v>0</v>
      </c>
      <c r="N20" s="350"/>
      <c r="O20" s="350"/>
      <c r="P20" s="351"/>
      <c r="Q20" s="334"/>
      <c r="R20" s="335"/>
      <c r="S20" s="336"/>
      <c r="T20" s="334"/>
      <c r="U20" s="335"/>
      <c r="V20" s="336"/>
      <c r="W20" s="337">
        <f t="shared" si="11"/>
        <v>0</v>
      </c>
      <c r="X20" s="338"/>
      <c r="Y20" s="267"/>
      <c r="Z20" s="268"/>
      <c r="AA20" s="269"/>
      <c r="AB20" s="270"/>
      <c r="AC20" s="270"/>
      <c r="AD20" s="270"/>
      <c r="AE20" s="270"/>
      <c r="AF20" s="270"/>
      <c r="AG20" s="270"/>
      <c r="AH20" s="270"/>
      <c r="AI20" s="271"/>
      <c r="AJ20" s="26"/>
      <c r="AK20" s="26"/>
      <c r="AL20" s="26"/>
      <c r="AM20" s="38">
        <f t="shared" si="12"/>
        <v>0</v>
      </c>
      <c r="AN20" s="8">
        <f t="shared" si="0"/>
        <v>0</v>
      </c>
      <c r="AO20" s="8">
        <f t="shared" si="1"/>
        <v>0</v>
      </c>
      <c r="AP20" s="8">
        <f t="shared" si="17"/>
        <v>0</v>
      </c>
      <c r="AQ20" s="8">
        <f t="shared" si="2"/>
        <v>0</v>
      </c>
      <c r="AR20" s="8">
        <f t="shared" si="3"/>
        <v>0</v>
      </c>
      <c r="AS20" s="8">
        <f t="shared" si="4"/>
        <v>0</v>
      </c>
      <c r="AT20" s="8">
        <f t="shared" si="5"/>
        <v>0</v>
      </c>
      <c r="AU20" s="8">
        <f t="shared" si="18"/>
        <v>0</v>
      </c>
      <c r="AV20" s="8">
        <f t="shared" si="6"/>
        <v>0</v>
      </c>
      <c r="AW20" s="8">
        <f t="shared" si="7"/>
        <v>0</v>
      </c>
      <c r="AX20" s="8">
        <f t="shared" si="8"/>
        <v>0</v>
      </c>
      <c r="AY20" s="9">
        <f t="shared" si="9"/>
        <v>0</v>
      </c>
      <c r="AZ20" s="9">
        <f t="shared" si="10"/>
        <v>0</v>
      </c>
      <c r="BB20" s="8">
        <f t="shared" si="13"/>
        <v>0</v>
      </c>
      <c r="BC20" s="8">
        <f t="shared" si="14"/>
        <v>0</v>
      </c>
      <c r="BD20" s="8">
        <f t="shared" si="15"/>
        <v>0</v>
      </c>
    </row>
    <row r="21" spans="1:56" ht="20.25" customHeight="1">
      <c r="A21" s="37">
        <v>13</v>
      </c>
      <c r="B21" s="14" t="s">
        <v>22</v>
      </c>
      <c r="C21" s="354"/>
      <c r="D21" s="355"/>
      <c r="E21" s="354"/>
      <c r="F21" s="355"/>
      <c r="G21" s="354"/>
      <c r="H21" s="355"/>
      <c r="I21" s="354"/>
      <c r="J21" s="355"/>
      <c r="K21" s="15"/>
      <c r="L21" s="19"/>
      <c r="M21" s="349">
        <f t="shared" si="16"/>
        <v>0</v>
      </c>
      <c r="N21" s="350"/>
      <c r="O21" s="350"/>
      <c r="P21" s="351"/>
      <c r="Q21" s="334"/>
      <c r="R21" s="335"/>
      <c r="S21" s="336"/>
      <c r="T21" s="334"/>
      <c r="U21" s="335"/>
      <c r="V21" s="336"/>
      <c r="W21" s="337">
        <f t="shared" si="11"/>
        <v>0</v>
      </c>
      <c r="X21" s="338"/>
      <c r="Y21" s="267"/>
      <c r="Z21" s="268"/>
      <c r="AA21" s="269"/>
      <c r="AB21" s="270"/>
      <c r="AC21" s="270"/>
      <c r="AD21" s="270"/>
      <c r="AE21" s="270"/>
      <c r="AF21" s="270"/>
      <c r="AG21" s="270"/>
      <c r="AH21" s="270"/>
      <c r="AI21" s="271"/>
      <c r="AJ21" s="26"/>
      <c r="AK21" s="26"/>
      <c r="AL21" s="26"/>
      <c r="AM21" s="38">
        <f t="shared" si="12"/>
        <v>0</v>
      </c>
      <c r="AN21" s="8">
        <f t="shared" si="0"/>
        <v>0</v>
      </c>
      <c r="AO21" s="8">
        <f t="shared" si="1"/>
        <v>0</v>
      </c>
      <c r="AP21" s="8">
        <f t="shared" si="17"/>
        <v>0</v>
      </c>
      <c r="AQ21" s="8">
        <f t="shared" si="2"/>
        <v>0</v>
      </c>
      <c r="AR21" s="8">
        <f t="shared" si="3"/>
        <v>0</v>
      </c>
      <c r="AS21" s="8">
        <f t="shared" si="4"/>
        <v>0</v>
      </c>
      <c r="AT21" s="8">
        <f t="shared" si="5"/>
        <v>0</v>
      </c>
      <c r="AU21" s="8">
        <f t="shared" si="18"/>
        <v>0</v>
      </c>
      <c r="AV21" s="8">
        <f t="shared" si="6"/>
        <v>0</v>
      </c>
      <c r="AW21" s="8">
        <f t="shared" si="7"/>
        <v>0</v>
      </c>
      <c r="AX21" s="8">
        <f t="shared" si="8"/>
        <v>0</v>
      </c>
      <c r="AY21" s="9">
        <f t="shared" si="9"/>
        <v>0</v>
      </c>
      <c r="AZ21" s="9">
        <f t="shared" si="10"/>
        <v>0</v>
      </c>
      <c r="BB21" s="8">
        <f t="shared" si="13"/>
        <v>0</v>
      </c>
      <c r="BC21" s="8">
        <f t="shared" si="14"/>
        <v>0</v>
      </c>
      <c r="BD21" s="8">
        <f t="shared" si="15"/>
        <v>0</v>
      </c>
    </row>
    <row r="22" spans="1:56" ht="20.25" customHeight="1">
      <c r="A22" s="37">
        <v>14</v>
      </c>
      <c r="B22" s="14" t="s">
        <v>5</v>
      </c>
      <c r="C22" s="354"/>
      <c r="D22" s="355"/>
      <c r="E22" s="354"/>
      <c r="F22" s="355"/>
      <c r="G22" s="354"/>
      <c r="H22" s="355"/>
      <c r="I22" s="354"/>
      <c r="J22" s="355"/>
      <c r="K22" s="15"/>
      <c r="L22" s="19"/>
      <c r="M22" s="349">
        <f t="shared" si="16"/>
        <v>0</v>
      </c>
      <c r="N22" s="350"/>
      <c r="O22" s="350"/>
      <c r="P22" s="351"/>
      <c r="Q22" s="334"/>
      <c r="R22" s="335"/>
      <c r="S22" s="336"/>
      <c r="T22" s="334"/>
      <c r="U22" s="335"/>
      <c r="V22" s="336"/>
      <c r="W22" s="337">
        <f t="shared" si="11"/>
        <v>0</v>
      </c>
      <c r="X22" s="338"/>
      <c r="Y22" s="267"/>
      <c r="Z22" s="268"/>
      <c r="AA22" s="269"/>
      <c r="AB22" s="270"/>
      <c r="AC22" s="270"/>
      <c r="AD22" s="270"/>
      <c r="AE22" s="270"/>
      <c r="AF22" s="270"/>
      <c r="AG22" s="270"/>
      <c r="AH22" s="270"/>
      <c r="AI22" s="271"/>
      <c r="AJ22" s="26"/>
      <c r="AK22" s="26"/>
      <c r="AL22" s="26"/>
      <c r="AM22" s="38">
        <f t="shared" si="12"/>
        <v>0</v>
      </c>
      <c r="AN22" s="8">
        <f t="shared" si="0"/>
        <v>0</v>
      </c>
      <c r="AO22" s="8">
        <f t="shared" si="1"/>
        <v>0</v>
      </c>
      <c r="AP22" s="8">
        <f t="shared" si="17"/>
        <v>0</v>
      </c>
      <c r="AQ22" s="8">
        <f t="shared" si="2"/>
        <v>0</v>
      </c>
      <c r="AR22" s="8">
        <f t="shared" si="3"/>
        <v>0</v>
      </c>
      <c r="AS22" s="8">
        <f t="shared" si="4"/>
        <v>0</v>
      </c>
      <c r="AT22" s="8">
        <f t="shared" si="5"/>
        <v>0</v>
      </c>
      <c r="AU22" s="8">
        <f t="shared" si="18"/>
        <v>0</v>
      </c>
      <c r="AV22" s="8">
        <f t="shared" si="6"/>
        <v>0</v>
      </c>
      <c r="AW22" s="8">
        <f t="shared" si="7"/>
        <v>0</v>
      </c>
      <c r="AX22" s="8">
        <f t="shared" si="8"/>
        <v>0</v>
      </c>
      <c r="AY22" s="9">
        <f t="shared" si="9"/>
        <v>0</v>
      </c>
      <c r="AZ22" s="9">
        <f t="shared" si="10"/>
        <v>0</v>
      </c>
      <c r="BB22" s="8">
        <f t="shared" si="13"/>
        <v>0</v>
      </c>
      <c r="BC22" s="8">
        <f t="shared" si="14"/>
        <v>0</v>
      </c>
      <c r="BD22" s="8">
        <f t="shared" si="15"/>
        <v>0</v>
      </c>
    </row>
    <row r="23" spans="1:56" ht="20.25" customHeight="1">
      <c r="A23" s="37">
        <v>15</v>
      </c>
      <c r="B23" s="14" t="s">
        <v>1</v>
      </c>
      <c r="C23" s="354"/>
      <c r="D23" s="355"/>
      <c r="E23" s="354"/>
      <c r="F23" s="355"/>
      <c r="G23" s="354"/>
      <c r="H23" s="355"/>
      <c r="I23" s="354"/>
      <c r="J23" s="355"/>
      <c r="K23" s="15"/>
      <c r="L23" s="19"/>
      <c r="M23" s="349">
        <f t="shared" si="16"/>
        <v>0</v>
      </c>
      <c r="N23" s="350"/>
      <c r="O23" s="350"/>
      <c r="P23" s="351"/>
      <c r="Q23" s="334"/>
      <c r="R23" s="335"/>
      <c r="S23" s="336"/>
      <c r="T23" s="334"/>
      <c r="U23" s="335"/>
      <c r="V23" s="336"/>
      <c r="W23" s="337">
        <f t="shared" si="11"/>
        <v>0</v>
      </c>
      <c r="X23" s="338"/>
      <c r="Y23" s="267"/>
      <c r="Z23" s="268"/>
      <c r="AA23" s="269"/>
      <c r="AB23" s="270"/>
      <c r="AC23" s="270"/>
      <c r="AD23" s="270"/>
      <c r="AE23" s="270"/>
      <c r="AF23" s="270"/>
      <c r="AG23" s="270"/>
      <c r="AH23" s="270"/>
      <c r="AI23" s="271"/>
      <c r="AJ23" s="26"/>
      <c r="AK23" s="26"/>
      <c r="AL23" s="26"/>
      <c r="AM23" s="38">
        <f t="shared" si="12"/>
        <v>0</v>
      </c>
      <c r="AN23" s="8">
        <f t="shared" si="0"/>
        <v>0</v>
      </c>
      <c r="AO23" s="8">
        <f t="shared" si="1"/>
        <v>0</v>
      </c>
      <c r="AP23" s="8">
        <f t="shared" si="17"/>
        <v>0</v>
      </c>
      <c r="AQ23" s="8">
        <f t="shared" si="2"/>
        <v>0</v>
      </c>
      <c r="AR23" s="8">
        <f t="shared" si="3"/>
        <v>0</v>
      </c>
      <c r="AS23" s="8">
        <f t="shared" si="4"/>
        <v>0</v>
      </c>
      <c r="AT23" s="8">
        <f t="shared" si="5"/>
        <v>0</v>
      </c>
      <c r="AU23" s="8">
        <f t="shared" si="18"/>
        <v>0</v>
      </c>
      <c r="AV23" s="8">
        <f t="shared" si="6"/>
        <v>0</v>
      </c>
      <c r="AW23" s="8">
        <f t="shared" si="7"/>
        <v>0</v>
      </c>
      <c r="AX23" s="8">
        <f t="shared" si="8"/>
        <v>0</v>
      </c>
      <c r="AY23" s="9">
        <f t="shared" si="9"/>
        <v>0</v>
      </c>
      <c r="AZ23" s="9">
        <f t="shared" si="10"/>
        <v>0</v>
      </c>
      <c r="BB23" s="8">
        <f t="shared" si="13"/>
        <v>0</v>
      </c>
      <c r="BC23" s="8">
        <f t="shared" si="14"/>
        <v>0</v>
      </c>
      <c r="BD23" s="8">
        <f t="shared" si="15"/>
        <v>0</v>
      </c>
    </row>
    <row r="24" spans="1:56" ht="20.25" customHeight="1">
      <c r="A24" s="37">
        <v>16</v>
      </c>
      <c r="B24" s="14" t="s">
        <v>2</v>
      </c>
      <c r="C24" s="354"/>
      <c r="D24" s="355"/>
      <c r="E24" s="354"/>
      <c r="F24" s="355"/>
      <c r="G24" s="354"/>
      <c r="H24" s="355"/>
      <c r="I24" s="354"/>
      <c r="J24" s="355"/>
      <c r="K24" s="15"/>
      <c r="L24" s="19"/>
      <c r="M24" s="349">
        <f t="shared" si="16"/>
        <v>0</v>
      </c>
      <c r="N24" s="350"/>
      <c r="O24" s="350"/>
      <c r="P24" s="351"/>
      <c r="Q24" s="334"/>
      <c r="R24" s="335"/>
      <c r="S24" s="336"/>
      <c r="T24" s="334"/>
      <c r="U24" s="335"/>
      <c r="V24" s="336"/>
      <c r="W24" s="337">
        <f t="shared" si="11"/>
        <v>0</v>
      </c>
      <c r="X24" s="338"/>
      <c r="Y24" s="267"/>
      <c r="Z24" s="268"/>
      <c r="AA24" s="269"/>
      <c r="AB24" s="270"/>
      <c r="AC24" s="270"/>
      <c r="AD24" s="270"/>
      <c r="AE24" s="270"/>
      <c r="AF24" s="270"/>
      <c r="AG24" s="270"/>
      <c r="AH24" s="270"/>
      <c r="AI24" s="271"/>
      <c r="AJ24" s="26"/>
      <c r="AK24" s="26"/>
      <c r="AL24" s="26"/>
      <c r="AM24" s="38">
        <f t="shared" si="12"/>
        <v>0</v>
      </c>
      <c r="AN24" s="8">
        <f t="shared" si="0"/>
        <v>0</v>
      </c>
      <c r="AO24" s="8">
        <f t="shared" si="1"/>
        <v>0</v>
      </c>
      <c r="AP24" s="8">
        <f t="shared" si="17"/>
        <v>0</v>
      </c>
      <c r="AQ24" s="8">
        <f t="shared" si="2"/>
        <v>0</v>
      </c>
      <c r="AR24" s="8">
        <f t="shared" si="3"/>
        <v>0</v>
      </c>
      <c r="AS24" s="8">
        <f t="shared" si="4"/>
        <v>0</v>
      </c>
      <c r="AT24" s="8">
        <f t="shared" si="5"/>
        <v>0</v>
      </c>
      <c r="AU24" s="8">
        <f t="shared" si="18"/>
        <v>0</v>
      </c>
      <c r="AV24" s="8">
        <f t="shared" si="6"/>
        <v>0</v>
      </c>
      <c r="AW24" s="8">
        <f t="shared" si="7"/>
        <v>0</v>
      </c>
      <c r="AX24" s="8">
        <f t="shared" si="8"/>
        <v>0</v>
      </c>
      <c r="AY24" s="9">
        <f t="shared" si="9"/>
        <v>0</v>
      </c>
      <c r="AZ24" s="9">
        <f t="shared" si="10"/>
        <v>0</v>
      </c>
      <c r="BB24" s="8">
        <f t="shared" si="13"/>
        <v>0</v>
      </c>
      <c r="BC24" s="8">
        <f t="shared" si="14"/>
        <v>0</v>
      </c>
      <c r="BD24" s="8">
        <f t="shared" si="15"/>
        <v>0</v>
      </c>
    </row>
    <row r="25" spans="1:56" ht="20.25" customHeight="1">
      <c r="A25" s="37">
        <v>17</v>
      </c>
      <c r="B25" s="14" t="s">
        <v>3</v>
      </c>
      <c r="C25" s="354"/>
      <c r="D25" s="355"/>
      <c r="E25" s="354"/>
      <c r="F25" s="355"/>
      <c r="G25" s="354"/>
      <c r="H25" s="355"/>
      <c r="I25" s="354"/>
      <c r="J25" s="355"/>
      <c r="K25" s="15"/>
      <c r="L25" s="19"/>
      <c r="M25" s="349">
        <f t="shared" si="16"/>
        <v>0</v>
      </c>
      <c r="N25" s="350"/>
      <c r="O25" s="350"/>
      <c r="P25" s="351"/>
      <c r="Q25" s="334"/>
      <c r="R25" s="335"/>
      <c r="S25" s="336"/>
      <c r="T25" s="334"/>
      <c r="U25" s="335"/>
      <c r="V25" s="336"/>
      <c r="W25" s="337">
        <f t="shared" si="11"/>
        <v>0</v>
      </c>
      <c r="X25" s="338"/>
      <c r="Y25" s="267"/>
      <c r="Z25" s="268"/>
      <c r="AA25" s="269"/>
      <c r="AB25" s="270"/>
      <c r="AC25" s="270"/>
      <c r="AD25" s="270"/>
      <c r="AE25" s="270"/>
      <c r="AF25" s="270"/>
      <c r="AG25" s="270"/>
      <c r="AH25" s="270"/>
      <c r="AI25" s="271"/>
      <c r="AJ25" s="26"/>
      <c r="AK25" s="26"/>
      <c r="AL25" s="26"/>
      <c r="AM25" s="38">
        <f t="shared" si="12"/>
        <v>0</v>
      </c>
      <c r="AN25" s="8">
        <f t="shared" si="0"/>
        <v>0</v>
      </c>
      <c r="AO25" s="8">
        <f t="shared" si="1"/>
        <v>0</v>
      </c>
      <c r="AP25" s="8">
        <f t="shared" si="17"/>
        <v>0</v>
      </c>
      <c r="AQ25" s="8">
        <f t="shared" si="2"/>
        <v>0</v>
      </c>
      <c r="AR25" s="8">
        <f t="shared" si="3"/>
        <v>0</v>
      </c>
      <c r="AS25" s="8">
        <f t="shared" si="4"/>
        <v>0</v>
      </c>
      <c r="AT25" s="8">
        <f t="shared" si="5"/>
        <v>0</v>
      </c>
      <c r="AU25" s="8">
        <f t="shared" si="18"/>
        <v>0</v>
      </c>
      <c r="AV25" s="8">
        <f t="shared" si="6"/>
        <v>0</v>
      </c>
      <c r="AW25" s="8">
        <f t="shared" si="7"/>
        <v>0</v>
      </c>
      <c r="AX25" s="8">
        <f t="shared" si="8"/>
        <v>0</v>
      </c>
      <c r="AY25" s="9">
        <f t="shared" si="9"/>
        <v>0</v>
      </c>
      <c r="AZ25" s="9">
        <f t="shared" si="10"/>
        <v>0</v>
      </c>
      <c r="BB25" s="8">
        <f t="shared" si="13"/>
        <v>0</v>
      </c>
      <c r="BC25" s="8">
        <f t="shared" si="14"/>
        <v>0</v>
      </c>
      <c r="BD25" s="8">
        <f t="shared" si="15"/>
        <v>0</v>
      </c>
    </row>
    <row r="26" spans="1:56" ht="20.25" customHeight="1">
      <c r="A26" s="37">
        <v>18</v>
      </c>
      <c r="B26" s="14" t="s">
        <v>4</v>
      </c>
      <c r="C26" s="354"/>
      <c r="D26" s="355"/>
      <c r="E26" s="354"/>
      <c r="F26" s="355"/>
      <c r="G26" s="354"/>
      <c r="H26" s="355"/>
      <c r="I26" s="354"/>
      <c r="J26" s="355"/>
      <c r="K26" s="15"/>
      <c r="L26" s="19"/>
      <c r="M26" s="349">
        <f t="shared" si="16"/>
        <v>0</v>
      </c>
      <c r="N26" s="350"/>
      <c r="O26" s="350"/>
      <c r="P26" s="351"/>
      <c r="Q26" s="334"/>
      <c r="R26" s="335"/>
      <c r="S26" s="336"/>
      <c r="T26" s="334"/>
      <c r="U26" s="335"/>
      <c r="V26" s="336"/>
      <c r="W26" s="337">
        <f t="shared" si="11"/>
        <v>0</v>
      </c>
      <c r="X26" s="338"/>
      <c r="Y26" s="267"/>
      <c r="Z26" s="268"/>
      <c r="AA26" s="269"/>
      <c r="AB26" s="270"/>
      <c r="AC26" s="270"/>
      <c r="AD26" s="270"/>
      <c r="AE26" s="270"/>
      <c r="AF26" s="270"/>
      <c r="AG26" s="270"/>
      <c r="AH26" s="270"/>
      <c r="AI26" s="271"/>
      <c r="AJ26" s="26"/>
      <c r="AK26" s="26"/>
      <c r="AL26" s="26"/>
      <c r="AM26" s="38">
        <f t="shared" si="12"/>
        <v>0</v>
      </c>
      <c r="AN26" s="8">
        <f t="shared" si="0"/>
        <v>0</v>
      </c>
      <c r="AO26" s="8">
        <f t="shared" si="1"/>
        <v>0</v>
      </c>
      <c r="AP26" s="8">
        <f t="shared" si="17"/>
        <v>0</v>
      </c>
      <c r="AQ26" s="8">
        <f t="shared" si="2"/>
        <v>0</v>
      </c>
      <c r="AR26" s="8">
        <f t="shared" si="3"/>
        <v>0</v>
      </c>
      <c r="AS26" s="8">
        <f t="shared" si="4"/>
        <v>0</v>
      </c>
      <c r="AT26" s="8">
        <f t="shared" si="5"/>
        <v>0</v>
      </c>
      <c r="AU26" s="8">
        <f t="shared" si="18"/>
        <v>0</v>
      </c>
      <c r="AV26" s="8">
        <f t="shared" si="6"/>
        <v>0</v>
      </c>
      <c r="AW26" s="8">
        <f t="shared" si="7"/>
        <v>0</v>
      </c>
      <c r="AX26" s="8">
        <f t="shared" si="8"/>
        <v>0</v>
      </c>
      <c r="AY26" s="9">
        <f t="shared" si="9"/>
        <v>0</v>
      </c>
      <c r="AZ26" s="9">
        <f t="shared" si="10"/>
        <v>0</v>
      </c>
      <c r="BB26" s="8">
        <f t="shared" si="13"/>
        <v>0</v>
      </c>
      <c r="BC26" s="8">
        <f t="shared" si="14"/>
        <v>0</v>
      </c>
      <c r="BD26" s="8">
        <f t="shared" si="15"/>
        <v>0</v>
      </c>
    </row>
    <row r="27" spans="1:56" ht="20.25" customHeight="1">
      <c r="A27" s="37">
        <v>19</v>
      </c>
      <c r="B27" s="14" t="s">
        <v>21</v>
      </c>
      <c r="C27" s="354"/>
      <c r="D27" s="355"/>
      <c r="E27" s="354"/>
      <c r="F27" s="355"/>
      <c r="G27" s="354"/>
      <c r="H27" s="355"/>
      <c r="I27" s="354"/>
      <c r="J27" s="355"/>
      <c r="K27" s="15"/>
      <c r="L27" s="19"/>
      <c r="M27" s="349">
        <f t="shared" si="16"/>
        <v>0</v>
      </c>
      <c r="N27" s="350"/>
      <c r="O27" s="350"/>
      <c r="P27" s="351"/>
      <c r="Q27" s="334"/>
      <c r="R27" s="335"/>
      <c r="S27" s="336"/>
      <c r="T27" s="334"/>
      <c r="U27" s="335"/>
      <c r="V27" s="336"/>
      <c r="W27" s="337">
        <f t="shared" si="11"/>
        <v>0</v>
      </c>
      <c r="X27" s="338"/>
      <c r="Y27" s="267"/>
      <c r="Z27" s="268"/>
      <c r="AA27" s="269"/>
      <c r="AB27" s="270"/>
      <c r="AC27" s="270"/>
      <c r="AD27" s="270"/>
      <c r="AE27" s="270"/>
      <c r="AF27" s="270"/>
      <c r="AG27" s="270"/>
      <c r="AH27" s="270"/>
      <c r="AI27" s="271"/>
      <c r="AJ27" s="26"/>
      <c r="AK27" s="26"/>
      <c r="AL27" s="26"/>
      <c r="AM27" s="38">
        <f t="shared" si="12"/>
        <v>0</v>
      </c>
      <c r="AN27" s="8">
        <f t="shared" si="0"/>
        <v>0</v>
      </c>
      <c r="AO27" s="8">
        <f t="shared" si="1"/>
        <v>0</v>
      </c>
      <c r="AP27" s="8">
        <f t="shared" si="17"/>
        <v>0</v>
      </c>
      <c r="AQ27" s="8">
        <f t="shared" si="2"/>
        <v>0</v>
      </c>
      <c r="AR27" s="8">
        <f t="shared" si="3"/>
        <v>0</v>
      </c>
      <c r="AS27" s="8">
        <f t="shared" si="4"/>
        <v>0</v>
      </c>
      <c r="AT27" s="8">
        <f t="shared" si="5"/>
        <v>0</v>
      </c>
      <c r="AU27" s="8">
        <f t="shared" si="18"/>
        <v>0</v>
      </c>
      <c r="AV27" s="8">
        <f t="shared" si="6"/>
        <v>0</v>
      </c>
      <c r="AW27" s="8">
        <f t="shared" si="7"/>
        <v>0</v>
      </c>
      <c r="AX27" s="8">
        <f t="shared" si="8"/>
        <v>0</v>
      </c>
      <c r="AY27" s="9">
        <f t="shared" si="9"/>
        <v>0</v>
      </c>
      <c r="AZ27" s="9">
        <f t="shared" si="10"/>
        <v>0</v>
      </c>
      <c r="BB27" s="8">
        <f t="shared" si="13"/>
        <v>0</v>
      </c>
      <c r="BC27" s="8">
        <f t="shared" si="14"/>
        <v>0</v>
      </c>
      <c r="BD27" s="8">
        <f t="shared" si="15"/>
        <v>0</v>
      </c>
    </row>
    <row r="28" spans="1:56" ht="20.25" customHeight="1">
      <c r="A28" s="37">
        <v>20</v>
      </c>
      <c r="B28" s="14" t="s">
        <v>22</v>
      </c>
      <c r="C28" s="354"/>
      <c r="D28" s="355"/>
      <c r="E28" s="354"/>
      <c r="F28" s="355"/>
      <c r="G28" s="354"/>
      <c r="H28" s="355"/>
      <c r="I28" s="354"/>
      <c r="J28" s="355"/>
      <c r="K28" s="15"/>
      <c r="L28" s="19"/>
      <c r="M28" s="349">
        <f t="shared" si="16"/>
        <v>0</v>
      </c>
      <c r="N28" s="350"/>
      <c r="O28" s="350"/>
      <c r="P28" s="351"/>
      <c r="Q28" s="334"/>
      <c r="R28" s="335"/>
      <c r="S28" s="336"/>
      <c r="T28" s="334"/>
      <c r="U28" s="335"/>
      <c r="V28" s="336"/>
      <c r="W28" s="337">
        <f t="shared" si="11"/>
        <v>0</v>
      </c>
      <c r="X28" s="338"/>
      <c r="Y28" s="267"/>
      <c r="Z28" s="268"/>
      <c r="AA28" s="269"/>
      <c r="AB28" s="270"/>
      <c r="AC28" s="270"/>
      <c r="AD28" s="270"/>
      <c r="AE28" s="270"/>
      <c r="AF28" s="270"/>
      <c r="AG28" s="270"/>
      <c r="AH28" s="270"/>
      <c r="AI28" s="271"/>
      <c r="AJ28" s="26"/>
      <c r="AK28" s="26"/>
      <c r="AL28" s="26"/>
      <c r="AM28" s="38">
        <f t="shared" si="12"/>
        <v>0</v>
      </c>
      <c r="AN28" s="8">
        <f t="shared" si="0"/>
        <v>0</v>
      </c>
      <c r="AO28" s="8">
        <f t="shared" si="1"/>
        <v>0</v>
      </c>
      <c r="AP28" s="8">
        <f t="shared" si="17"/>
        <v>0</v>
      </c>
      <c r="AQ28" s="8">
        <f t="shared" si="2"/>
        <v>0</v>
      </c>
      <c r="AR28" s="8">
        <f t="shared" si="3"/>
        <v>0</v>
      </c>
      <c r="AS28" s="8">
        <f t="shared" si="4"/>
        <v>0</v>
      </c>
      <c r="AT28" s="8">
        <f t="shared" si="5"/>
        <v>0</v>
      </c>
      <c r="AU28" s="8">
        <f t="shared" si="18"/>
        <v>0</v>
      </c>
      <c r="AV28" s="8">
        <f t="shared" si="6"/>
        <v>0</v>
      </c>
      <c r="AW28" s="8">
        <f t="shared" si="7"/>
        <v>0</v>
      </c>
      <c r="AX28" s="8">
        <f t="shared" si="8"/>
        <v>0</v>
      </c>
      <c r="AY28" s="9">
        <f t="shared" si="9"/>
        <v>0</v>
      </c>
      <c r="AZ28" s="9">
        <f t="shared" si="10"/>
        <v>0</v>
      </c>
      <c r="BB28" s="8">
        <f t="shared" si="13"/>
        <v>0</v>
      </c>
      <c r="BC28" s="8">
        <f t="shared" si="14"/>
        <v>0</v>
      </c>
      <c r="BD28" s="8">
        <f t="shared" si="15"/>
        <v>0</v>
      </c>
    </row>
    <row r="29" spans="1:56" ht="20.25" customHeight="1">
      <c r="A29" s="37">
        <v>21</v>
      </c>
      <c r="B29" s="14" t="s">
        <v>32</v>
      </c>
      <c r="C29" s="354"/>
      <c r="D29" s="355"/>
      <c r="E29" s="354"/>
      <c r="F29" s="355"/>
      <c r="G29" s="354"/>
      <c r="H29" s="355"/>
      <c r="I29" s="354"/>
      <c r="J29" s="355"/>
      <c r="K29" s="15"/>
      <c r="L29" s="19"/>
      <c r="M29" s="349">
        <f t="shared" si="16"/>
        <v>0</v>
      </c>
      <c r="N29" s="350"/>
      <c r="O29" s="350"/>
      <c r="P29" s="351"/>
      <c r="Q29" s="334"/>
      <c r="R29" s="335"/>
      <c r="S29" s="336"/>
      <c r="T29" s="334"/>
      <c r="U29" s="335"/>
      <c r="V29" s="336"/>
      <c r="W29" s="337">
        <f t="shared" si="11"/>
        <v>0</v>
      </c>
      <c r="X29" s="338"/>
      <c r="Y29" s="267"/>
      <c r="Z29" s="268"/>
      <c r="AA29" s="269"/>
      <c r="AB29" s="270"/>
      <c r="AC29" s="270"/>
      <c r="AD29" s="270"/>
      <c r="AE29" s="270"/>
      <c r="AF29" s="270"/>
      <c r="AG29" s="270"/>
      <c r="AH29" s="270"/>
      <c r="AI29" s="271"/>
      <c r="AJ29" s="26"/>
      <c r="AK29" s="26"/>
      <c r="AL29" s="26"/>
      <c r="AM29" s="38">
        <f t="shared" si="12"/>
        <v>0</v>
      </c>
      <c r="AN29" s="8">
        <f t="shared" si="0"/>
        <v>0</v>
      </c>
      <c r="AO29" s="8">
        <f t="shared" si="1"/>
        <v>0</v>
      </c>
      <c r="AP29" s="8">
        <f t="shared" si="17"/>
        <v>0</v>
      </c>
      <c r="AQ29" s="8">
        <f t="shared" si="2"/>
        <v>0</v>
      </c>
      <c r="AR29" s="8">
        <f t="shared" si="3"/>
        <v>0</v>
      </c>
      <c r="AS29" s="8">
        <f t="shared" si="4"/>
        <v>0</v>
      </c>
      <c r="AT29" s="8">
        <f t="shared" si="5"/>
        <v>0</v>
      </c>
      <c r="AU29" s="8">
        <f t="shared" si="18"/>
        <v>0</v>
      </c>
      <c r="AV29" s="8">
        <f t="shared" si="6"/>
        <v>0</v>
      </c>
      <c r="AW29" s="8">
        <f t="shared" si="7"/>
        <v>0</v>
      </c>
      <c r="AX29" s="8">
        <f t="shared" si="8"/>
        <v>0</v>
      </c>
      <c r="AY29" s="9">
        <f t="shared" si="9"/>
        <v>0</v>
      </c>
      <c r="AZ29" s="9">
        <f t="shared" si="10"/>
        <v>0</v>
      </c>
      <c r="BB29" s="8">
        <f t="shared" si="13"/>
        <v>0</v>
      </c>
      <c r="BC29" s="8">
        <f t="shared" si="14"/>
        <v>0</v>
      </c>
      <c r="BD29" s="8">
        <f t="shared" si="15"/>
        <v>0</v>
      </c>
    </row>
    <row r="30" spans="1:56" ht="20.25" customHeight="1">
      <c r="A30" s="37">
        <v>22</v>
      </c>
      <c r="B30" s="14" t="s">
        <v>1</v>
      </c>
      <c r="C30" s="354"/>
      <c r="D30" s="355"/>
      <c r="E30" s="354"/>
      <c r="F30" s="355"/>
      <c r="G30" s="354"/>
      <c r="H30" s="355"/>
      <c r="I30" s="354"/>
      <c r="J30" s="355"/>
      <c r="K30" s="15"/>
      <c r="L30" s="19"/>
      <c r="M30" s="349">
        <f t="shared" si="16"/>
        <v>0</v>
      </c>
      <c r="N30" s="350"/>
      <c r="O30" s="350"/>
      <c r="P30" s="351"/>
      <c r="Q30" s="334"/>
      <c r="R30" s="335"/>
      <c r="S30" s="336"/>
      <c r="T30" s="334"/>
      <c r="U30" s="335"/>
      <c r="V30" s="336"/>
      <c r="W30" s="337">
        <f t="shared" si="11"/>
        <v>0</v>
      </c>
      <c r="X30" s="338"/>
      <c r="Y30" s="267"/>
      <c r="Z30" s="268"/>
      <c r="AA30" s="269"/>
      <c r="AB30" s="270"/>
      <c r="AC30" s="270"/>
      <c r="AD30" s="270"/>
      <c r="AE30" s="270"/>
      <c r="AF30" s="270"/>
      <c r="AG30" s="270"/>
      <c r="AH30" s="270"/>
      <c r="AI30" s="271"/>
      <c r="AJ30" s="26"/>
      <c r="AK30" s="26"/>
      <c r="AL30" s="26"/>
      <c r="AM30" s="38">
        <f t="shared" si="12"/>
        <v>0</v>
      </c>
      <c r="AN30" s="8">
        <f t="shared" si="0"/>
        <v>0</v>
      </c>
      <c r="AO30" s="8">
        <f t="shared" si="1"/>
        <v>0</v>
      </c>
      <c r="AP30" s="8">
        <f t="shared" si="17"/>
        <v>0</v>
      </c>
      <c r="AQ30" s="8">
        <f t="shared" si="2"/>
        <v>0</v>
      </c>
      <c r="AR30" s="8">
        <f t="shared" si="3"/>
        <v>0</v>
      </c>
      <c r="AS30" s="8">
        <f t="shared" si="4"/>
        <v>0</v>
      </c>
      <c r="AT30" s="8">
        <f t="shared" si="5"/>
        <v>0</v>
      </c>
      <c r="AU30" s="8">
        <f t="shared" si="18"/>
        <v>0</v>
      </c>
      <c r="AV30" s="8">
        <f t="shared" si="6"/>
        <v>0</v>
      </c>
      <c r="AW30" s="8">
        <f t="shared" si="7"/>
        <v>0</v>
      </c>
      <c r="AX30" s="8">
        <f t="shared" si="8"/>
        <v>0</v>
      </c>
      <c r="AY30" s="9">
        <f t="shared" si="9"/>
        <v>0</v>
      </c>
      <c r="AZ30" s="9">
        <f t="shared" si="10"/>
        <v>0</v>
      </c>
      <c r="BB30" s="8">
        <f t="shared" si="13"/>
        <v>0</v>
      </c>
      <c r="BC30" s="8">
        <f t="shared" si="14"/>
        <v>0</v>
      </c>
      <c r="BD30" s="8">
        <f t="shared" si="15"/>
        <v>0</v>
      </c>
    </row>
    <row r="31" spans="1:56" ht="20.25" customHeight="1">
      <c r="A31" s="37">
        <v>23</v>
      </c>
      <c r="B31" s="14" t="s">
        <v>2</v>
      </c>
      <c r="C31" s="354"/>
      <c r="D31" s="355"/>
      <c r="E31" s="354"/>
      <c r="F31" s="355"/>
      <c r="G31" s="354"/>
      <c r="H31" s="355"/>
      <c r="I31" s="354"/>
      <c r="J31" s="355"/>
      <c r="K31" s="15"/>
      <c r="L31" s="19"/>
      <c r="M31" s="349">
        <f t="shared" si="16"/>
        <v>0</v>
      </c>
      <c r="N31" s="350"/>
      <c r="O31" s="350"/>
      <c r="P31" s="351"/>
      <c r="Q31" s="334"/>
      <c r="R31" s="335"/>
      <c r="S31" s="336"/>
      <c r="T31" s="334"/>
      <c r="U31" s="335"/>
      <c r="V31" s="336"/>
      <c r="W31" s="337">
        <f t="shared" si="11"/>
        <v>0</v>
      </c>
      <c r="X31" s="338"/>
      <c r="Y31" s="267"/>
      <c r="Z31" s="268"/>
      <c r="AA31" s="269"/>
      <c r="AB31" s="270"/>
      <c r="AC31" s="270"/>
      <c r="AD31" s="270"/>
      <c r="AE31" s="270"/>
      <c r="AF31" s="270"/>
      <c r="AG31" s="270"/>
      <c r="AH31" s="270"/>
      <c r="AI31" s="271"/>
      <c r="AJ31" s="26"/>
      <c r="AK31" s="26"/>
      <c r="AL31" s="26"/>
      <c r="AM31" s="38">
        <f t="shared" si="12"/>
        <v>0</v>
      </c>
      <c r="AN31" s="8">
        <f t="shared" si="0"/>
        <v>0</v>
      </c>
      <c r="AO31" s="8">
        <f t="shared" si="1"/>
        <v>0</v>
      </c>
      <c r="AP31" s="8">
        <f t="shared" si="17"/>
        <v>0</v>
      </c>
      <c r="AQ31" s="8">
        <f t="shared" si="2"/>
        <v>0</v>
      </c>
      <c r="AR31" s="8">
        <f t="shared" si="3"/>
        <v>0</v>
      </c>
      <c r="AS31" s="8">
        <f t="shared" si="4"/>
        <v>0</v>
      </c>
      <c r="AT31" s="8">
        <f t="shared" si="5"/>
        <v>0</v>
      </c>
      <c r="AU31" s="8">
        <f t="shared" si="18"/>
        <v>0</v>
      </c>
      <c r="AV31" s="8">
        <f t="shared" si="6"/>
        <v>0</v>
      </c>
      <c r="AW31" s="8">
        <f t="shared" si="7"/>
        <v>0</v>
      </c>
      <c r="AX31" s="8">
        <f t="shared" si="8"/>
        <v>0</v>
      </c>
      <c r="AY31" s="9">
        <f t="shared" si="9"/>
        <v>0</v>
      </c>
      <c r="AZ31" s="9">
        <f t="shared" si="10"/>
        <v>0</v>
      </c>
      <c r="BB31" s="8">
        <f t="shared" si="13"/>
        <v>0</v>
      </c>
      <c r="BC31" s="8">
        <f t="shared" si="14"/>
        <v>0</v>
      </c>
      <c r="BD31" s="8">
        <f t="shared" si="15"/>
        <v>0</v>
      </c>
    </row>
    <row r="32" spans="1:56" ht="20.25" customHeight="1">
      <c r="A32" s="37">
        <v>24</v>
      </c>
      <c r="B32" s="14" t="s">
        <v>3</v>
      </c>
      <c r="C32" s="354"/>
      <c r="D32" s="355"/>
      <c r="E32" s="354"/>
      <c r="F32" s="355"/>
      <c r="G32" s="354"/>
      <c r="H32" s="355"/>
      <c r="I32" s="354"/>
      <c r="J32" s="355"/>
      <c r="K32" s="15"/>
      <c r="L32" s="19"/>
      <c r="M32" s="349">
        <f t="shared" si="16"/>
        <v>0</v>
      </c>
      <c r="N32" s="350"/>
      <c r="O32" s="350"/>
      <c r="P32" s="351"/>
      <c r="Q32" s="334"/>
      <c r="R32" s="335"/>
      <c r="S32" s="336"/>
      <c r="T32" s="334"/>
      <c r="U32" s="335"/>
      <c r="V32" s="336"/>
      <c r="W32" s="337">
        <f t="shared" si="11"/>
        <v>0</v>
      </c>
      <c r="X32" s="338"/>
      <c r="Y32" s="267"/>
      <c r="Z32" s="268"/>
      <c r="AA32" s="269"/>
      <c r="AB32" s="270"/>
      <c r="AC32" s="270"/>
      <c r="AD32" s="270"/>
      <c r="AE32" s="270"/>
      <c r="AF32" s="270"/>
      <c r="AG32" s="270"/>
      <c r="AH32" s="270"/>
      <c r="AI32" s="271"/>
      <c r="AJ32" s="26"/>
      <c r="AK32" s="26"/>
      <c r="AL32" s="26"/>
      <c r="AM32" s="38">
        <f t="shared" si="12"/>
        <v>0</v>
      </c>
      <c r="AN32" s="8">
        <f t="shared" si="0"/>
        <v>0</v>
      </c>
      <c r="AO32" s="8">
        <f t="shared" si="1"/>
        <v>0</v>
      </c>
      <c r="AP32" s="8">
        <f t="shared" si="17"/>
        <v>0</v>
      </c>
      <c r="AQ32" s="8">
        <f t="shared" si="2"/>
        <v>0</v>
      </c>
      <c r="AR32" s="8">
        <f t="shared" si="3"/>
        <v>0</v>
      </c>
      <c r="AS32" s="8">
        <f t="shared" si="4"/>
        <v>0</v>
      </c>
      <c r="AT32" s="8">
        <f t="shared" si="5"/>
        <v>0</v>
      </c>
      <c r="AU32" s="8">
        <f t="shared" si="18"/>
        <v>0</v>
      </c>
      <c r="AV32" s="8">
        <f t="shared" si="6"/>
        <v>0</v>
      </c>
      <c r="AW32" s="8">
        <f t="shared" si="7"/>
        <v>0</v>
      </c>
      <c r="AX32" s="8">
        <f t="shared" si="8"/>
        <v>0</v>
      </c>
      <c r="AY32" s="9">
        <f t="shared" si="9"/>
        <v>0</v>
      </c>
      <c r="AZ32" s="9">
        <f t="shared" si="10"/>
        <v>0</v>
      </c>
      <c r="BB32" s="8">
        <f t="shared" si="13"/>
        <v>0</v>
      </c>
      <c r="BC32" s="8">
        <f t="shared" si="14"/>
        <v>0</v>
      </c>
      <c r="BD32" s="8">
        <f t="shared" si="15"/>
        <v>0</v>
      </c>
    </row>
    <row r="33" spans="1:56" ht="20.25" customHeight="1">
      <c r="A33" s="37">
        <v>25</v>
      </c>
      <c r="B33" s="14" t="s">
        <v>4</v>
      </c>
      <c r="C33" s="354"/>
      <c r="D33" s="355"/>
      <c r="E33" s="354"/>
      <c r="F33" s="355"/>
      <c r="G33" s="354"/>
      <c r="H33" s="355"/>
      <c r="I33" s="354"/>
      <c r="J33" s="355"/>
      <c r="K33" s="15"/>
      <c r="L33" s="19"/>
      <c r="M33" s="349">
        <f t="shared" si="16"/>
        <v>0</v>
      </c>
      <c r="N33" s="350"/>
      <c r="O33" s="350"/>
      <c r="P33" s="351"/>
      <c r="Q33" s="334"/>
      <c r="R33" s="335"/>
      <c r="S33" s="336"/>
      <c r="T33" s="334"/>
      <c r="U33" s="335"/>
      <c r="V33" s="336"/>
      <c r="W33" s="337">
        <f t="shared" si="11"/>
        <v>0</v>
      </c>
      <c r="X33" s="338"/>
      <c r="Y33" s="267"/>
      <c r="Z33" s="268"/>
      <c r="AA33" s="269"/>
      <c r="AB33" s="270"/>
      <c r="AC33" s="270"/>
      <c r="AD33" s="270"/>
      <c r="AE33" s="270"/>
      <c r="AF33" s="270"/>
      <c r="AG33" s="270"/>
      <c r="AH33" s="270"/>
      <c r="AI33" s="271"/>
      <c r="AJ33" s="26"/>
      <c r="AK33" s="26"/>
      <c r="AL33" s="26"/>
      <c r="AM33" s="38">
        <f t="shared" si="12"/>
        <v>0</v>
      </c>
      <c r="AN33" s="8">
        <f t="shared" si="0"/>
        <v>0</v>
      </c>
      <c r="AO33" s="8">
        <f t="shared" si="1"/>
        <v>0</v>
      </c>
      <c r="AP33" s="8">
        <f t="shared" si="17"/>
        <v>0</v>
      </c>
      <c r="AQ33" s="8">
        <f t="shared" si="2"/>
        <v>0</v>
      </c>
      <c r="AR33" s="8">
        <f t="shared" si="3"/>
        <v>0</v>
      </c>
      <c r="AS33" s="8">
        <f t="shared" si="4"/>
        <v>0</v>
      </c>
      <c r="AT33" s="8">
        <f>+IF(AU33&gt;8,8,AU33)</f>
        <v>0</v>
      </c>
      <c r="AU33" s="8">
        <f t="shared" si="18"/>
        <v>0</v>
      </c>
      <c r="AV33" s="8">
        <f t="shared" si="6"/>
        <v>0</v>
      </c>
      <c r="AW33" s="8">
        <f t="shared" si="7"/>
        <v>0</v>
      </c>
      <c r="AX33" s="8">
        <f t="shared" si="8"/>
        <v>0</v>
      </c>
      <c r="AY33" s="9">
        <f t="shared" si="9"/>
        <v>0</v>
      </c>
      <c r="AZ33" s="9">
        <f t="shared" si="10"/>
        <v>0</v>
      </c>
      <c r="BB33" s="8">
        <f t="shared" si="13"/>
        <v>0</v>
      </c>
      <c r="BC33" s="8">
        <f t="shared" si="14"/>
        <v>0</v>
      </c>
      <c r="BD33" s="8">
        <f t="shared" si="15"/>
        <v>0</v>
      </c>
    </row>
    <row r="34" spans="1:56" ht="20.25" customHeight="1">
      <c r="A34" s="37">
        <v>26</v>
      </c>
      <c r="B34" s="14" t="s">
        <v>21</v>
      </c>
      <c r="C34" s="354"/>
      <c r="D34" s="355"/>
      <c r="E34" s="354"/>
      <c r="F34" s="355"/>
      <c r="G34" s="354"/>
      <c r="H34" s="355"/>
      <c r="I34" s="354"/>
      <c r="J34" s="355"/>
      <c r="K34" s="15"/>
      <c r="L34" s="19"/>
      <c r="M34" s="349">
        <f t="shared" si="16"/>
        <v>0</v>
      </c>
      <c r="N34" s="350"/>
      <c r="O34" s="350"/>
      <c r="P34" s="351"/>
      <c r="Q34" s="334"/>
      <c r="R34" s="335"/>
      <c r="S34" s="336"/>
      <c r="T34" s="334"/>
      <c r="U34" s="335"/>
      <c r="V34" s="336"/>
      <c r="W34" s="337">
        <f t="shared" si="11"/>
        <v>0</v>
      </c>
      <c r="X34" s="338"/>
      <c r="Y34" s="267"/>
      <c r="Z34" s="268"/>
      <c r="AA34" s="269"/>
      <c r="AB34" s="270"/>
      <c r="AC34" s="270"/>
      <c r="AD34" s="270"/>
      <c r="AE34" s="270"/>
      <c r="AF34" s="270"/>
      <c r="AG34" s="270"/>
      <c r="AH34" s="270"/>
      <c r="AI34" s="271"/>
      <c r="AJ34" s="26"/>
      <c r="AK34" s="26"/>
      <c r="AL34" s="26"/>
      <c r="AM34" s="38">
        <f t="shared" si="12"/>
        <v>0</v>
      </c>
      <c r="AN34" s="8">
        <f t="shared" si="0"/>
        <v>0</v>
      </c>
      <c r="AO34" s="8">
        <f t="shared" si="1"/>
        <v>0</v>
      </c>
      <c r="AP34" s="8">
        <f t="shared" si="17"/>
        <v>0</v>
      </c>
      <c r="AQ34" s="8">
        <f t="shared" si="2"/>
        <v>0</v>
      </c>
      <c r="AR34" s="8">
        <f t="shared" si="3"/>
        <v>0</v>
      </c>
      <c r="AS34" s="8">
        <f t="shared" si="4"/>
        <v>0</v>
      </c>
      <c r="AT34" s="8">
        <f t="shared" ref="AT34:AT39" si="19">+IF(AU34&gt;8,8,AU34)</f>
        <v>0</v>
      </c>
      <c r="AU34" s="8">
        <f t="shared" si="18"/>
        <v>0</v>
      </c>
      <c r="AV34" s="8">
        <f t="shared" si="6"/>
        <v>0</v>
      </c>
      <c r="AW34" s="8">
        <f t="shared" si="7"/>
        <v>0</v>
      </c>
      <c r="AX34" s="8">
        <f t="shared" si="8"/>
        <v>0</v>
      </c>
      <c r="AY34" s="9">
        <f t="shared" si="9"/>
        <v>0</v>
      </c>
      <c r="AZ34" s="9">
        <f t="shared" si="10"/>
        <v>0</v>
      </c>
      <c r="BB34" s="8">
        <f t="shared" si="13"/>
        <v>0</v>
      </c>
      <c r="BC34" s="8">
        <f t="shared" si="14"/>
        <v>0</v>
      </c>
      <c r="BD34" s="8">
        <f t="shared" si="15"/>
        <v>0</v>
      </c>
    </row>
    <row r="35" spans="1:56" ht="20.25" customHeight="1">
      <c r="A35" s="37">
        <v>27</v>
      </c>
      <c r="B35" s="14" t="s">
        <v>22</v>
      </c>
      <c r="C35" s="354"/>
      <c r="D35" s="355"/>
      <c r="E35" s="354"/>
      <c r="F35" s="355"/>
      <c r="G35" s="354"/>
      <c r="H35" s="355"/>
      <c r="I35" s="354"/>
      <c r="J35" s="355"/>
      <c r="K35" s="15"/>
      <c r="L35" s="19"/>
      <c r="M35" s="349">
        <f t="shared" si="16"/>
        <v>0</v>
      </c>
      <c r="N35" s="350"/>
      <c r="O35" s="350"/>
      <c r="P35" s="351"/>
      <c r="Q35" s="334"/>
      <c r="R35" s="335"/>
      <c r="S35" s="336"/>
      <c r="T35" s="334"/>
      <c r="U35" s="335"/>
      <c r="V35" s="336"/>
      <c r="W35" s="337">
        <f t="shared" si="11"/>
        <v>0</v>
      </c>
      <c r="X35" s="338"/>
      <c r="Y35" s="267"/>
      <c r="Z35" s="268"/>
      <c r="AA35" s="269"/>
      <c r="AB35" s="270"/>
      <c r="AC35" s="270"/>
      <c r="AD35" s="270"/>
      <c r="AE35" s="270"/>
      <c r="AF35" s="270"/>
      <c r="AG35" s="270"/>
      <c r="AH35" s="270"/>
      <c r="AI35" s="271"/>
      <c r="AJ35" s="26"/>
      <c r="AK35" s="26"/>
      <c r="AL35" s="26"/>
      <c r="AM35" s="38">
        <f t="shared" si="12"/>
        <v>0</v>
      </c>
      <c r="AN35" s="8">
        <f t="shared" si="0"/>
        <v>0</v>
      </c>
      <c r="AO35" s="8">
        <f t="shared" si="1"/>
        <v>0</v>
      </c>
      <c r="AP35" s="8">
        <f t="shared" si="17"/>
        <v>0</v>
      </c>
      <c r="AQ35" s="8">
        <f t="shared" si="2"/>
        <v>0</v>
      </c>
      <c r="AR35" s="8">
        <f t="shared" si="3"/>
        <v>0</v>
      </c>
      <c r="AS35" s="8">
        <f t="shared" si="4"/>
        <v>0</v>
      </c>
      <c r="AT35" s="8">
        <f t="shared" si="19"/>
        <v>0</v>
      </c>
      <c r="AU35" s="8">
        <f t="shared" si="18"/>
        <v>0</v>
      </c>
      <c r="AV35" s="8">
        <f t="shared" si="6"/>
        <v>0</v>
      </c>
      <c r="AW35" s="8">
        <f t="shared" si="7"/>
        <v>0</v>
      </c>
      <c r="AX35" s="8">
        <f t="shared" si="8"/>
        <v>0</v>
      </c>
      <c r="AY35" s="9">
        <f t="shared" si="9"/>
        <v>0</v>
      </c>
      <c r="AZ35" s="9">
        <f t="shared" si="10"/>
        <v>0</v>
      </c>
      <c r="BB35" s="8">
        <f t="shared" si="13"/>
        <v>0</v>
      </c>
      <c r="BC35" s="8">
        <f t="shared" si="14"/>
        <v>0</v>
      </c>
      <c r="BD35" s="8">
        <f t="shared" si="15"/>
        <v>0</v>
      </c>
    </row>
    <row r="36" spans="1:56" ht="20.25" customHeight="1">
      <c r="A36" s="37">
        <v>28</v>
      </c>
      <c r="B36" s="14" t="s">
        <v>5</v>
      </c>
      <c r="C36" s="354"/>
      <c r="D36" s="355"/>
      <c r="E36" s="354"/>
      <c r="F36" s="355"/>
      <c r="G36" s="354"/>
      <c r="H36" s="355"/>
      <c r="I36" s="354"/>
      <c r="J36" s="355"/>
      <c r="K36" s="15"/>
      <c r="L36" s="19"/>
      <c r="M36" s="349">
        <f t="shared" si="16"/>
        <v>0</v>
      </c>
      <c r="N36" s="350"/>
      <c r="O36" s="350"/>
      <c r="P36" s="351"/>
      <c r="Q36" s="334"/>
      <c r="R36" s="335"/>
      <c r="S36" s="336"/>
      <c r="T36" s="334"/>
      <c r="U36" s="335"/>
      <c r="V36" s="336"/>
      <c r="W36" s="337">
        <f t="shared" si="11"/>
        <v>0</v>
      </c>
      <c r="X36" s="338"/>
      <c r="Y36" s="267"/>
      <c r="Z36" s="268"/>
      <c r="AA36" s="269"/>
      <c r="AB36" s="270"/>
      <c r="AC36" s="270"/>
      <c r="AD36" s="270"/>
      <c r="AE36" s="270"/>
      <c r="AF36" s="270"/>
      <c r="AG36" s="270"/>
      <c r="AH36" s="270"/>
      <c r="AI36" s="271"/>
      <c r="AJ36" s="26"/>
      <c r="AK36" s="26"/>
      <c r="AL36" s="26"/>
      <c r="AM36" s="38">
        <f t="shared" si="12"/>
        <v>0</v>
      </c>
      <c r="AN36" s="8">
        <f t="shared" si="0"/>
        <v>0</v>
      </c>
      <c r="AO36" s="8">
        <f t="shared" si="1"/>
        <v>0</v>
      </c>
      <c r="AP36" s="8">
        <f t="shared" si="17"/>
        <v>0</v>
      </c>
      <c r="AQ36" s="8">
        <f t="shared" si="2"/>
        <v>0</v>
      </c>
      <c r="AR36" s="8">
        <f t="shared" si="3"/>
        <v>0</v>
      </c>
      <c r="AS36" s="8">
        <f t="shared" si="4"/>
        <v>0</v>
      </c>
      <c r="AT36" s="8">
        <f t="shared" si="19"/>
        <v>0</v>
      </c>
      <c r="AU36" s="8">
        <f t="shared" si="18"/>
        <v>0</v>
      </c>
      <c r="AV36" s="8">
        <f t="shared" si="6"/>
        <v>0</v>
      </c>
      <c r="AW36" s="8">
        <f t="shared" si="7"/>
        <v>0</v>
      </c>
      <c r="AX36" s="8">
        <f t="shared" si="8"/>
        <v>0</v>
      </c>
      <c r="AY36" s="9">
        <f t="shared" si="9"/>
        <v>0</v>
      </c>
      <c r="AZ36" s="9">
        <f t="shared" si="10"/>
        <v>0</v>
      </c>
      <c r="BB36" s="8">
        <f t="shared" si="13"/>
        <v>0</v>
      </c>
      <c r="BC36" s="8">
        <f t="shared" si="14"/>
        <v>0</v>
      </c>
      <c r="BD36" s="8">
        <f t="shared" si="15"/>
        <v>0</v>
      </c>
    </row>
    <row r="37" spans="1:56" ht="20.25" customHeight="1">
      <c r="A37" s="17">
        <v>29</v>
      </c>
      <c r="B37" s="14" t="s">
        <v>1</v>
      </c>
      <c r="C37" s="354"/>
      <c r="D37" s="355"/>
      <c r="E37" s="354"/>
      <c r="F37" s="355"/>
      <c r="G37" s="354"/>
      <c r="H37" s="355"/>
      <c r="I37" s="354"/>
      <c r="J37" s="355"/>
      <c r="K37" s="15"/>
      <c r="L37" s="19"/>
      <c r="M37" s="349">
        <f t="shared" si="16"/>
        <v>0</v>
      </c>
      <c r="N37" s="350"/>
      <c r="O37" s="350"/>
      <c r="P37" s="351"/>
      <c r="Q37" s="334"/>
      <c r="R37" s="335"/>
      <c r="S37" s="336"/>
      <c r="T37" s="334"/>
      <c r="U37" s="335"/>
      <c r="V37" s="336"/>
      <c r="W37" s="337">
        <f t="shared" si="11"/>
        <v>0</v>
      </c>
      <c r="X37" s="338"/>
      <c r="Y37" s="267"/>
      <c r="Z37" s="268"/>
      <c r="AA37" s="269"/>
      <c r="AB37" s="270"/>
      <c r="AC37" s="270"/>
      <c r="AD37" s="270"/>
      <c r="AE37" s="270"/>
      <c r="AF37" s="270"/>
      <c r="AG37" s="270"/>
      <c r="AH37" s="270"/>
      <c r="AI37" s="271"/>
      <c r="AJ37" s="26"/>
      <c r="AK37" s="26"/>
      <c r="AL37" s="26"/>
      <c r="AM37" s="38">
        <f t="shared" si="12"/>
        <v>0</v>
      </c>
      <c r="AN37" s="8">
        <f t="shared" si="0"/>
        <v>0</v>
      </c>
      <c r="AO37" s="8">
        <f t="shared" si="1"/>
        <v>0</v>
      </c>
      <c r="AP37" s="8">
        <f t="shared" si="17"/>
        <v>0</v>
      </c>
      <c r="AQ37" s="8">
        <f t="shared" si="2"/>
        <v>0</v>
      </c>
      <c r="AR37" s="8">
        <f t="shared" si="3"/>
        <v>0</v>
      </c>
      <c r="AS37" s="8">
        <f t="shared" si="4"/>
        <v>0</v>
      </c>
      <c r="AT37" s="8">
        <f t="shared" si="19"/>
        <v>0</v>
      </c>
      <c r="AU37" s="8">
        <f t="shared" si="18"/>
        <v>0</v>
      </c>
      <c r="AV37" s="8">
        <f t="shared" si="6"/>
        <v>0</v>
      </c>
      <c r="AW37" s="8">
        <f t="shared" si="7"/>
        <v>0</v>
      </c>
      <c r="AX37" s="8">
        <f t="shared" si="8"/>
        <v>0</v>
      </c>
      <c r="AY37" s="9">
        <f t="shared" si="9"/>
        <v>0</v>
      </c>
      <c r="AZ37" s="9">
        <f t="shared" si="10"/>
        <v>0</v>
      </c>
      <c r="BB37" s="8">
        <f t="shared" si="13"/>
        <v>0</v>
      </c>
      <c r="BC37" s="8">
        <f t="shared" si="14"/>
        <v>0</v>
      </c>
      <c r="BD37" s="8">
        <f t="shared" si="15"/>
        <v>0</v>
      </c>
    </row>
    <row r="38" spans="1:56" ht="20.25" customHeight="1">
      <c r="A38" s="17">
        <v>30</v>
      </c>
      <c r="B38" s="14" t="s">
        <v>2</v>
      </c>
      <c r="C38" s="354"/>
      <c r="D38" s="355"/>
      <c r="E38" s="354"/>
      <c r="F38" s="355"/>
      <c r="G38" s="354"/>
      <c r="H38" s="355"/>
      <c r="I38" s="354"/>
      <c r="J38" s="355"/>
      <c r="K38" s="15"/>
      <c r="L38" s="19"/>
      <c r="M38" s="349">
        <f t="shared" si="16"/>
        <v>0</v>
      </c>
      <c r="N38" s="350"/>
      <c r="O38" s="350"/>
      <c r="P38" s="351"/>
      <c r="Q38" s="334"/>
      <c r="R38" s="335"/>
      <c r="S38" s="336"/>
      <c r="T38" s="334"/>
      <c r="U38" s="335"/>
      <c r="V38" s="336"/>
      <c r="W38" s="337">
        <f t="shared" si="11"/>
        <v>0</v>
      </c>
      <c r="X38" s="338"/>
      <c r="Y38" s="267"/>
      <c r="Z38" s="268"/>
      <c r="AA38" s="269"/>
      <c r="AB38" s="270"/>
      <c r="AC38" s="270"/>
      <c r="AD38" s="270"/>
      <c r="AE38" s="270"/>
      <c r="AF38" s="270"/>
      <c r="AG38" s="270"/>
      <c r="AH38" s="270"/>
      <c r="AI38" s="271"/>
      <c r="AJ38" s="26"/>
      <c r="AK38" s="26"/>
      <c r="AL38" s="26"/>
      <c r="AM38" s="38">
        <f t="shared" si="12"/>
        <v>0</v>
      </c>
      <c r="AN38" s="8">
        <f t="shared" si="0"/>
        <v>0</v>
      </c>
      <c r="AO38" s="8">
        <f t="shared" si="1"/>
        <v>0</v>
      </c>
      <c r="AP38" s="8">
        <f t="shared" si="17"/>
        <v>0</v>
      </c>
      <c r="AQ38" s="8">
        <f t="shared" si="2"/>
        <v>0</v>
      </c>
      <c r="AR38" s="8">
        <f t="shared" si="3"/>
        <v>0</v>
      </c>
      <c r="AS38" s="8">
        <f t="shared" si="4"/>
        <v>0</v>
      </c>
      <c r="AT38" s="8">
        <f t="shared" si="19"/>
        <v>0</v>
      </c>
      <c r="AU38" s="8">
        <f t="shared" si="18"/>
        <v>0</v>
      </c>
      <c r="AV38" s="8">
        <f t="shared" si="6"/>
        <v>0</v>
      </c>
      <c r="AW38" s="8">
        <f t="shared" si="7"/>
        <v>0</v>
      </c>
      <c r="AX38" s="8">
        <f t="shared" si="8"/>
        <v>0</v>
      </c>
      <c r="AY38" s="9">
        <f t="shared" si="9"/>
        <v>0</v>
      </c>
      <c r="AZ38" s="9">
        <f t="shared" si="10"/>
        <v>0</v>
      </c>
      <c r="BB38" s="8">
        <f t="shared" si="13"/>
        <v>0</v>
      </c>
      <c r="BC38" s="8">
        <f t="shared" si="14"/>
        <v>0</v>
      </c>
      <c r="BD38" s="8">
        <f t="shared" si="15"/>
        <v>0</v>
      </c>
    </row>
    <row r="39" spans="1:56" ht="20.25" customHeight="1" thickBot="1">
      <c r="A39" s="22">
        <v>31</v>
      </c>
      <c r="B39" s="23" t="s">
        <v>3</v>
      </c>
      <c r="C39" s="347"/>
      <c r="D39" s="348"/>
      <c r="E39" s="347"/>
      <c r="F39" s="348"/>
      <c r="G39" s="347"/>
      <c r="H39" s="348"/>
      <c r="I39" s="347"/>
      <c r="J39" s="348"/>
      <c r="K39" s="24"/>
      <c r="L39" s="25"/>
      <c r="M39" s="349">
        <f t="shared" si="16"/>
        <v>0</v>
      </c>
      <c r="N39" s="350"/>
      <c r="O39" s="350"/>
      <c r="P39" s="351"/>
      <c r="Q39" s="339"/>
      <c r="R39" s="352"/>
      <c r="S39" s="353"/>
      <c r="T39" s="339"/>
      <c r="U39" s="340"/>
      <c r="V39" s="341"/>
      <c r="W39" s="342">
        <f t="shared" si="11"/>
        <v>0</v>
      </c>
      <c r="X39" s="343"/>
      <c r="Y39" s="267"/>
      <c r="Z39" s="268"/>
      <c r="AA39" s="344"/>
      <c r="AB39" s="345"/>
      <c r="AC39" s="345"/>
      <c r="AD39" s="345"/>
      <c r="AE39" s="345"/>
      <c r="AF39" s="345"/>
      <c r="AG39" s="345"/>
      <c r="AH39" s="345"/>
      <c r="AI39" s="346"/>
      <c r="AJ39" s="26"/>
      <c r="AK39" s="26"/>
      <c r="AL39" s="26"/>
      <c r="AM39" s="39">
        <f t="shared" si="12"/>
        <v>0</v>
      </c>
      <c r="AN39" s="20">
        <f t="shared" si="0"/>
        <v>0</v>
      </c>
      <c r="AO39" s="8">
        <f t="shared" si="1"/>
        <v>0</v>
      </c>
      <c r="AP39" s="8">
        <f t="shared" si="17"/>
        <v>0</v>
      </c>
      <c r="AQ39" s="8">
        <f t="shared" si="2"/>
        <v>0</v>
      </c>
      <c r="AR39" s="10">
        <f t="shared" si="3"/>
        <v>0</v>
      </c>
      <c r="AS39" s="8">
        <f t="shared" si="4"/>
        <v>0</v>
      </c>
      <c r="AT39" s="8">
        <f t="shared" si="19"/>
        <v>0</v>
      </c>
      <c r="AU39" s="8">
        <f t="shared" si="18"/>
        <v>0</v>
      </c>
      <c r="AV39" s="8">
        <f t="shared" si="6"/>
        <v>0</v>
      </c>
      <c r="AW39" s="10">
        <f t="shared" si="7"/>
        <v>0</v>
      </c>
      <c r="AX39" s="10">
        <f t="shared" si="8"/>
        <v>0</v>
      </c>
      <c r="AY39" s="11">
        <f t="shared" si="9"/>
        <v>0</v>
      </c>
      <c r="AZ39" s="11">
        <f t="shared" si="10"/>
        <v>0</v>
      </c>
      <c r="BB39" s="10">
        <f t="shared" si="13"/>
        <v>0</v>
      </c>
      <c r="BC39" s="10">
        <f t="shared" si="14"/>
        <v>0</v>
      </c>
      <c r="BD39" s="10">
        <f t="shared" si="15"/>
        <v>0</v>
      </c>
    </row>
    <row r="40" spans="1:56" ht="21" customHeight="1" thickTop="1">
      <c r="A40" s="313" t="s">
        <v>74</v>
      </c>
      <c r="B40" s="314"/>
      <c r="C40" s="317" t="str">
        <f>BB40&amp;"　日"</f>
        <v>0　日</v>
      </c>
      <c r="D40" s="318"/>
      <c r="E40" s="318"/>
      <c r="F40" s="319"/>
      <c r="G40" s="322" t="s">
        <v>73</v>
      </c>
      <c r="H40" s="323"/>
      <c r="I40" s="323"/>
      <c r="J40" s="323"/>
      <c r="K40" s="323"/>
      <c r="L40" s="324"/>
      <c r="M40" s="328">
        <f>SUM(M9:P39)</f>
        <v>0</v>
      </c>
      <c r="N40" s="328"/>
      <c r="O40" s="329"/>
      <c r="P40" s="330"/>
      <c r="Q40" s="328">
        <f>AM40</f>
        <v>0</v>
      </c>
      <c r="R40" s="329"/>
      <c r="S40" s="330"/>
      <c r="T40" s="331">
        <f>SUM(T9:V39)</f>
        <v>0</v>
      </c>
      <c r="U40" s="329"/>
      <c r="V40" s="330"/>
      <c r="W40" s="253">
        <f>SUM(W9:X39)</f>
        <v>0</v>
      </c>
      <c r="X40" s="254"/>
      <c r="Y40" s="253">
        <f>IF(BC40=0,SUM(Y9:Z39),"")</f>
        <v>0</v>
      </c>
      <c r="Z40" s="255"/>
      <c r="AA40" s="257" t="s">
        <v>100</v>
      </c>
      <c r="AB40" s="258"/>
      <c r="AC40" s="261"/>
      <c r="AD40" s="262"/>
      <c r="AE40" s="262"/>
      <c r="AF40" s="262"/>
      <c r="AG40" s="262"/>
      <c r="AH40" s="262"/>
      <c r="AI40" s="263"/>
      <c r="AJ40" s="26"/>
      <c r="AK40" s="26"/>
      <c r="AL40" s="26"/>
      <c r="AM40" s="27">
        <f>SUM(AM9:AM39)</f>
        <v>0</v>
      </c>
      <c r="AN40" s="5">
        <f>SUM(AN9:AN39)</f>
        <v>0</v>
      </c>
      <c r="AO40" s="5">
        <f>SUM(AO9:AO39)</f>
        <v>0</v>
      </c>
      <c r="AP40" s="5">
        <f t="shared" ref="AP40:AV40" si="20">SUM(AP9:AP39)</f>
        <v>0</v>
      </c>
      <c r="AQ40" s="5">
        <f t="shared" si="20"/>
        <v>0</v>
      </c>
      <c r="AR40" s="5">
        <f t="shared" si="20"/>
        <v>0</v>
      </c>
      <c r="AS40" s="5">
        <f t="shared" si="20"/>
        <v>0</v>
      </c>
      <c r="AT40" s="5">
        <f t="shared" si="20"/>
        <v>0</v>
      </c>
      <c r="AU40" s="5">
        <f t="shared" si="20"/>
        <v>0</v>
      </c>
      <c r="AV40" s="5">
        <f t="shared" si="20"/>
        <v>0</v>
      </c>
      <c r="AW40" s="12">
        <f>SUM(AW9:AW39)</f>
        <v>0</v>
      </c>
      <c r="AX40" s="5">
        <f>SUM(AX9:AX39)</f>
        <v>0</v>
      </c>
      <c r="AY40" s="5">
        <f>SUM(AY9:AY39)</f>
        <v>0</v>
      </c>
      <c r="AZ40" s="5">
        <f>SUM(AZ9:AZ39)</f>
        <v>0</v>
      </c>
      <c r="BB40" s="62">
        <f>SUM(BB9:BB39)</f>
        <v>0</v>
      </c>
      <c r="BC40" s="62">
        <f>SUM(BC9:BC39)</f>
        <v>0</v>
      </c>
      <c r="BD40" s="12">
        <f>SUM(BD9:BD39)</f>
        <v>0</v>
      </c>
    </row>
    <row r="41" spans="1:56" ht="21" customHeight="1" thickBot="1">
      <c r="A41" s="315"/>
      <c r="B41" s="316"/>
      <c r="C41" s="320"/>
      <c r="D41" s="320"/>
      <c r="E41" s="320"/>
      <c r="F41" s="321"/>
      <c r="G41" s="325"/>
      <c r="H41" s="326"/>
      <c r="I41" s="326"/>
      <c r="J41" s="326"/>
      <c r="K41" s="326"/>
      <c r="L41" s="327"/>
      <c r="M41" s="256" t="s">
        <v>58</v>
      </c>
      <c r="N41" s="256"/>
      <c r="O41" s="332"/>
      <c r="P41" s="333"/>
      <c r="Q41" s="256" t="s">
        <v>13</v>
      </c>
      <c r="R41" s="332"/>
      <c r="S41" s="333"/>
      <c r="T41" s="251" t="s">
        <v>13</v>
      </c>
      <c r="U41" s="332"/>
      <c r="V41" s="333"/>
      <c r="W41" s="251" t="s">
        <v>38</v>
      </c>
      <c r="X41" s="252"/>
      <c r="Y41" s="251" t="s">
        <v>38</v>
      </c>
      <c r="Z41" s="256"/>
      <c r="AA41" s="259"/>
      <c r="AB41" s="260"/>
      <c r="AC41" s="264"/>
      <c r="AD41" s="265"/>
      <c r="AE41" s="265"/>
      <c r="AF41" s="265"/>
      <c r="AG41" s="265"/>
      <c r="AH41" s="265"/>
      <c r="AI41" s="266"/>
      <c r="AJ41" s="26"/>
      <c r="AK41" s="26"/>
      <c r="AL41" s="26"/>
    </row>
    <row r="42" spans="1:56" ht="14.25">
      <c r="A42" s="304" t="s">
        <v>30</v>
      </c>
      <c r="B42" s="305"/>
      <c r="C42" s="305"/>
      <c r="D42" s="305"/>
      <c r="E42" s="305"/>
      <c r="F42" s="305"/>
      <c r="G42" s="305"/>
      <c r="H42" s="305"/>
      <c r="I42" s="305"/>
      <c r="J42" s="305"/>
      <c r="K42" s="305"/>
      <c r="L42" s="305"/>
      <c r="M42" s="305"/>
      <c r="N42" s="305"/>
      <c r="O42" s="305"/>
      <c r="P42" s="305"/>
      <c r="Q42" s="305"/>
      <c r="R42" s="305"/>
      <c r="S42" s="305"/>
      <c r="T42" s="305"/>
      <c r="U42" s="305"/>
      <c r="V42" s="305"/>
      <c r="W42" s="306"/>
      <c r="X42" s="307" t="s">
        <v>31</v>
      </c>
      <c r="Y42" s="307"/>
      <c r="Z42" s="307"/>
      <c r="AA42" s="307"/>
      <c r="AB42" s="307"/>
      <c r="AC42" s="307"/>
      <c r="AD42" s="307"/>
      <c r="AE42" s="307"/>
      <c r="AF42" s="307"/>
      <c r="AG42" s="307"/>
      <c r="AH42" s="307"/>
      <c r="AI42" s="308"/>
      <c r="AJ42" s="26"/>
      <c r="AK42" s="26"/>
      <c r="AL42" s="26"/>
      <c r="AM42" s="1"/>
      <c r="AS42" s="1"/>
      <c r="AT42" s="1"/>
      <c r="AU42" s="1"/>
      <c r="AV42" s="1"/>
      <c r="AW42" s="40"/>
      <c r="AX42" s="40"/>
    </row>
    <row r="43" spans="1:56" ht="18" customHeight="1">
      <c r="A43" s="298" t="s">
        <v>28</v>
      </c>
      <c r="B43" s="299"/>
      <c r="C43" s="299"/>
      <c r="D43" s="300"/>
      <c r="E43" s="76" t="s">
        <v>81</v>
      </c>
      <c r="F43" s="287">
        <f>AN40</f>
        <v>0</v>
      </c>
      <c r="G43" s="287"/>
      <c r="H43" s="41" t="s">
        <v>33</v>
      </c>
      <c r="I43" s="41" t="s">
        <v>20</v>
      </c>
      <c r="J43" s="309">
        <f>IF(M5="児童",IF(S5="A",560,IF(S5="B",850,1120)),IF(S5="A",510,IF(S5="B",760,1020)))</f>
        <v>1020</v>
      </c>
      <c r="K43" s="309"/>
      <c r="L43" s="309"/>
      <c r="M43" s="310" t="s">
        <v>10</v>
      </c>
      <c r="N43" s="311"/>
      <c r="O43" s="310" t="s">
        <v>19</v>
      </c>
      <c r="P43" s="311"/>
      <c r="Q43" s="312">
        <f>+F43*J43</f>
        <v>0</v>
      </c>
      <c r="R43" s="312"/>
      <c r="S43" s="312"/>
      <c r="T43" s="312"/>
      <c r="U43" s="312"/>
      <c r="V43" s="312"/>
      <c r="W43" s="42" t="s">
        <v>10</v>
      </c>
      <c r="X43" s="74" t="s">
        <v>85</v>
      </c>
      <c r="Y43" s="82" t="str">
        <f>"　（総利用時間： "&amp;SUM(F43:G44)&amp;" ｈ）"</f>
        <v>　（総利用時間： 0 ｈ）</v>
      </c>
      <c r="Z43" s="83"/>
      <c r="AA43" s="83"/>
      <c r="AB43" s="81"/>
      <c r="AC43" s="81"/>
      <c r="AD43" s="84"/>
      <c r="AE43" s="83"/>
      <c r="AF43" s="288">
        <f>W40</f>
        <v>0</v>
      </c>
      <c r="AG43" s="288"/>
      <c r="AH43" s="288"/>
      <c r="AI43" s="44" t="s">
        <v>10</v>
      </c>
      <c r="AJ43" s="40"/>
      <c r="AK43" s="40"/>
      <c r="AL43" s="40"/>
      <c r="AM43" s="1"/>
      <c r="AS43" s="1"/>
      <c r="AT43" s="1"/>
      <c r="AU43" s="1"/>
      <c r="AV43" s="1"/>
    </row>
    <row r="44" spans="1:56" ht="18" customHeight="1">
      <c r="A44" s="298" t="s">
        <v>29</v>
      </c>
      <c r="B44" s="299"/>
      <c r="C44" s="299"/>
      <c r="D44" s="300"/>
      <c r="E44" s="77" t="s">
        <v>82</v>
      </c>
      <c r="F44" s="287">
        <f>AS40</f>
        <v>0</v>
      </c>
      <c r="G44" s="287"/>
      <c r="H44" s="43" t="s">
        <v>33</v>
      </c>
      <c r="I44" s="43" t="s">
        <v>20</v>
      </c>
      <c r="J44" s="287">
        <f>IF(M5="児童",IF(S5="A",610,IF(S5="B",920,1220)),IF(S5="A",510,IF(S5="B",760,1020)))</f>
        <v>1020</v>
      </c>
      <c r="K44" s="287"/>
      <c r="L44" s="287"/>
      <c r="M44" s="301" t="s">
        <v>10</v>
      </c>
      <c r="N44" s="303"/>
      <c r="O44" s="301" t="s">
        <v>19</v>
      </c>
      <c r="P44" s="303"/>
      <c r="Q44" s="288">
        <f>F44*J44</f>
        <v>0</v>
      </c>
      <c r="R44" s="288"/>
      <c r="S44" s="288"/>
      <c r="T44" s="288"/>
      <c r="U44" s="288"/>
      <c r="V44" s="288"/>
      <c r="W44" s="45" t="s">
        <v>10</v>
      </c>
      <c r="X44" s="74" t="s">
        <v>83</v>
      </c>
      <c r="Y44" s="72">
        <f>F45</f>
        <v>0</v>
      </c>
      <c r="Z44" s="43" t="s">
        <v>9</v>
      </c>
      <c r="AA44" s="43" t="s">
        <v>20</v>
      </c>
      <c r="AB44" s="287">
        <f>IF(M4="継続（就労支援）",0,IF(AE5=0,0,100))</f>
        <v>0</v>
      </c>
      <c r="AC44" s="287"/>
      <c r="AD44" s="43" t="s">
        <v>10</v>
      </c>
      <c r="AE44" s="46" t="s">
        <v>19</v>
      </c>
      <c r="AF44" s="288">
        <f>Y44*AB44</f>
        <v>0</v>
      </c>
      <c r="AG44" s="288"/>
      <c r="AH44" s="288"/>
      <c r="AI44" s="47" t="s">
        <v>10</v>
      </c>
      <c r="AJ44" s="1"/>
      <c r="AK44" s="1"/>
      <c r="AL44" s="1"/>
      <c r="AM44" s="1"/>
      <c r="AT44" s="1"/>
      <c r="AU44" s="1"/>
      <c r="AV44" s="1"/>
    </row>
    <row r="45" spans="1:56" ht="18" customHeight="1" thickBot="1">
      <c r="A45" s="298" t="s">
        <v>11</v>
      </c>
      <c r="B45" s="299"/>
      <c r="C45" s="299"/>
      <c r="D45" s="300"/>
      <c r="E45" s="77" t="s">
        <v>83</v>
      </c>
      <c r="F45" s="287">
        <f>Q40</f>
        <v>0</v>
      </c>
      <c r="G45" s="287"/>
      <c r="H45" s="43" t="s">
        <v>9</v>
      </c>
      <c r="I45" s="43" t="s">
        <v>20</v>
      </c>
      <c r="J45" s="287">
        <v>550</v>
      </c>
      <c r="K45" s="287"/>
      <c r="L45" s="287"/>
      <c r="M45" s="301" t="s">
        <v>10</v>
      </c>
      <c r="N45" s="301"/>
      <c r="O45" s="301" t="s">
        <v>19</v>
      </c>
      <c r="P45" s="301"/>
      <c r="Q45" s="288">
        <f>F45*J45</f>
        <v>0</v>
      </c>
      <c r="R45" s="288"/>
      <c r="S45" s="288"/>
      <c r="T45" s="288"/>
      <c r="U45" s="288"/>
      <c r="V45" s="288"/>
      <c r="W45" s="45" t="s">
        <v>10</v>
      </c>
      <c r="X45" s="75" t="s">
        <v>84</v>
      </c>
      <c r="Y45" s="73">
        <f>F46</f>
        <v>0</v>
      </c>
      <c r="Z45" s="48" t="s">
        <v>9</v>
      </c>
      <c r="AA45" s="48" t="s">
        <v>20</v>
      </c>
      <c r="AB45" s="289">
        <f>IF(AE5=0,0,100)</f>
        <v>0</v>
      </c>
      <c r="AC45" s="289"/>
      <c r="AD45" s="48" t="s">
        <v>10</v>
      </c>
      <c r="AE45" s="70" t="s">
        <v>19</v>
      </c>
      <c r="AF45" s="290">
        <f>Y45*AB45</f>
        <v>0</v>
      </c>
      <c r="AG45" s="290"/>
      <c r="AH45" s="290"/>
      <c r="AI45" s="71" t="s">
        <v>10</v>
      </c>
      <c r="AJ45" s="1"/>
      <c r="AK45" s="1"/>
      <c r="AL45" s="1"/>
      <c r="AM45" s="2"/>
      <c r="AT45" s="2"/>
      <c r="AU45" s="2"/>
      <c r="AV45" s="2"/>
    </row>
    <row r="46" spans="1:56" ht="18" customHeight="1" thickTop="1" thickBot="1">
      <c r="A46" s="292" t="s">
        <v>25</v>
      </c>
      <c r="B46" s="293"/>
      <c r="C46" s="293"/>
      <c r="D46" s="294"/>
      <c r="E46" s="78" t="s">
        <v>84</v>
      </c>
      <c r="F46" s="289">
        <f>T40</f>
        <v>0</v>
      </c>
      <c r="G46" s="289"/>
      <c r="H46" s="49" t="s">
        <v>26</v>
      </c>
      <c r="I46" s="49" t="s">
        <v>27</v>
      </c>
      <c r="J46" s="295">
        <v>410</v>
      </c>
      <c r="K46" s="295"/>
      <c r="L46" s="295"/>
      <c r="M46" s="296" t="s">
        <v>10</v>
      </c>
      <c r="N46" s="297"/>
      <c r="O46" s="296" t="s">
        <v>19</v>
      </c>
      <c r="P46" s="297"/>
      <c r="Q46" s="302">
        <f>F46*J46</f>
        <v>0</v>
      </c>
      <c r="R46" s="302"/>
      <c r="S46" s="302"/>
      <c r="T46" s="302"/>
      <c r="U46" s="302"/>
      <c r="V46" s="302"/>
      <c r="W46" s="50" t="s">
        <v>10</v>
      </c>
      <c r="X46" s="66" t="s">
        <v>60</v>
      </c>
      <c r="Y46" s="277" t="s">
        <v>62</v>
      </c>
      <c r="Z46" s="278"/>
      <c r="AA46" s="278"/>
      <c r="AB46" s="278"/>
      <c r="AC46" s="278"/>
      <c r="AD46" s="278"/>
      <c r="AE46" s="279"/>
      <c r="AF46" s="280">
        <f>SUM(AF43:AH45)</f>
        <v>0</v>
      </c>
      <c r="AG46" s="281"/>
      <c r="AH46" s="281"/>
      <c r="AI46" s="69" t="s">
        <v>10</v>
      </c>
      <c r="AJ46" s="1"/>
      <c r="AK46" s="1"/>
      <c r="AL46" s="1"/>
      <c r="AM46" s="2"/>
      <c r="AT46" s="2"/>
      <c r="AU46" s="2"/>
      <c r="AV46" s="2"/>
    </row>
    <row r="47" spans="1:56" ht="18" customHeight="1" thickTop="1" thickBot="1">
      <c r="A47" s="55" t="str">
        <f>IF(M4="一時利用","④","⑤")</f>
        <v>⑤</v>
      </c>
      <c r="B47" s="272" t="s">
        <v>59</v>
      </c>
      <c r="C47" s="273"/>
      <c r="D47" s="273"/>
      <c r="E47" s="273"/>
      <c r="F47" s="273"/>
      <c r="G47" s="273"/>
      <c r="H47" s="274"/>
      <c r="I47" s="56"/>
      <c r="J47" s="56"/>
      <c r="K47" s="56"/>
      <c r="L47" s="57"/>
      <c r="M47" s="57"/>
      <c r="N47" s="57"/>
      <c r="O47" s="291">
        <f>SUM(P43:V46)</f>
        <v>0</v>
      </c>
      <c r="P47" s="291"/>
      <c r="Q47" s="291"/>
      <c r="R47" s="291"/>
      <c r="S47" s="291"/>
      <c r="T47" s="291"/>
      <c r="U47" s="291"/>
      <c r="V47" s="291"/>
      <c r="W47" s="57" t="s">
        <v>10</v>
      </c>
      <c r="X47" s="51" t="s">
        <v>61</v>
      </c>
      <c r="Y47" s="282" t="str">
        <f>IF(M4="一時利用","決定利用者負担額（管理結果後）","上限月額調整（①②の内少ない数）")</f>
        <v>上限月額調整（①②の内少ない数）</v>
      </c>
      <c r="Z47" s="283"/>
      <c r="AA47" s="283"/>
      <c r="AB47" s="283"/>
      <c r="AC47" s="283"/>
      <c r="AD47" s="283"/>
      <c r="AE47" s="284"/>
      <c r="AF47" s="285">
        <f>IF(Y40="","",IF(M4="一時利用",IF(AE5&lt;=Y40,AE5,Y40),IF(AE5&lt;=W40,AE5,W40)))</f>
        <v>0</v>
      </c>
      <c r="AG47" s="286"/>
      <c r="AH47" s="286"/>
      <c r="AI47" s="54" t="s">
        <v>10</v>
      </c>
      <c r="AJ47" s="2"/>
      <c r="AK47" s="2"/>
      <c r="AL47" s="2"/>
      <c r="AM47" s="2"/>
      <c r="AT47" s="2"/>
      <c r="AU47" s="2"/>
      <c r="AV47" s="2"/>
    </row>
    <row r="48" spans="1:56" ht="18" customHeight="1" thickTop="1" thickBot="1">
      <c r="A48" s="55" t="str">
        <f>IF(M4="一時利用","⑤","⑥")</f>
        <v>⑥</v>
      </c>
      <c r="B48" s="272" t="str">
        <f>IF(M4="一時利用","公費請求額（④－③）","公費請求額（⑤－④）")</f>
        <v>公費請求額（⑤－④）</v>
      </c>
      <c r="C48" s="273"/>
      <c r="D48" s="273"/>
      <c r="E48" s="273"/>
      <c r="F48" s="273"/>
      <c r="G48" s="273"/>
      <c r="H48" s="274"/>
      <c r="I48" s="56"/>
      <c r="J48" s="56"/>
      <c r="K48" s="56"/>
      <c r="L48" s="57"/>
      <c r="M48" s="57"/>
      <c r="N48" s="57"/>
      <c r="O48" s="291">
        <f>IF(M4="一時利用",O47-AF47,O47-AF48)</f>
        <v>0</v>
      </c>
      <c r="P48" s="291"/>
      <c r="Q48" s="291"/>
      <c r="R48" s="291"/>
      <c r="S48" s="291"/>
      <c r="T48" s="291"/>
      <c r="U48" s="291"/>
      <c r="V48" s="291"/>
      <c r="W48" s="59" t="s">
        <v>10</v>
      </c>
      <c r="X48" s="60" t="str">
        <f>IF(M4="一時利用","","④")</f>
        <v>④</v>
      </c>
      <c r="Y48" s="272" t="str">
        <f>IF(M4="一時利用","","決定利用者負担額（管理結果後）")</f>
        <v>決定利用者負担額（管理結果後）</v>
      </c>
      <c r="Z48" s="273"/>
      <c r="AA48" s="273"/>
      <c r="AB48" s="273"/>
      <c r="AC48" s="273"/>
      <c r="AD48" s="273"/>
      <c r="AE48" s="274"/>
      <c r="AF48" s="275"/>
      <c r="AG48" s="276"/>
      <c r="AH48" s="276"/>
      <c r="AI48" s="58" t="str">
        <f>IF(M4="一時利用","","円")</f>
        <v>円</v>
      </c>
      <c r="AJ48" s="2"/>
      <c r="AK48" s="2"/>
      <c r="AL48" s="2"/>
    </row>
    <row r="49" spans="1:38" ht="18" customHeight="1">
      <c r="A49" s="52" t="s">
        <v>94</v>
      </c>
      <c r="AJ49" s="2"/>
      <c r="AK49" s="2"/>
      <c r="AL49" s="2"/>
    </row>
    <row r="50" spans="1:38" ht="18" customHeight="1">
      <c r="A50" s="52" t="s">
        <v>95</v>
      </c>
      <c r="AJ50" s="2"/>
      <c r="AK50" s="2"/>
      <c r="AL50" s="2"/>
    </row>
  </sheetData>
  <sheetProtection sheet="1" objects="1" scenarios="1" selectLockedCells="1" selectUnlockedCells="1"/>
  <mergeCells count="422">
    <mergeCell ref="A1:AH1"/>
    <mergeCell ref="A3:C3"/>
    <mergeCell ref="D3:I3"/>
    <mergeCell ref="J3:L3"/>
    <mergeCell ref="A4:C4"/>
    <mergeCell ref="D4:I4"/>
    <mergeCell ref="AM4:AZ4"/>
    <mergeCell ref="A5:C5"/>
    <mergeCell ref="J4:L4"/>
    <mergeCell ref="M4:V4"/>
    <mergeCell ref="AZ5:AZ8"/>
    <mergeCell ref="A6:A8"/>
    <mergeCell ref="B6:B8"/>
    <mergeCell ref="C6:F6"/>
    <mergeCell ref="AN6:AN8"/>
    <mergeCell ref="AO6:AP6"/>
    <mergeCell ref="D5:E5"/>
    <mergeCell ref="AS5:AW5"/>
    <mergeCell ref="AR7:AR8"/>
    <mergeCell ref="AN5:AR5"/>
    <mergeCell ref="W3:Y3"/>
    <mergeCell ref="W4:Y4"/>
    <mergeCell ref="Z4:AI4"/>
    <mergeCell ref="AT7:AT8"/>
    <mergeCell ref="AU7:AU8"/>
    <mergeCell ref="AX5:AX8"/>
    <mergeCell ref="AY5:AY8"/>
    <mergeCell ref="AQ6:AR6"/>
    <mergeCell ref="AS6:AS8"/>
    <mergeCell ref="AT6:AU6"/>
    <mergeCell ref="AV6:AW6"/>
    <mergeCell ref="J5:L5"/>
    <mergeCell ref="M5:R5"/>
    <mergeCell ref="S5:V5"/>
    <mergeCell ref="X5:AD5"/>
    <mergeCell ref="AE5:AH5"/>
    <mergeCell ref="AM5:AM8"/>
    <mergeCell ref="G6:J6"/>
    <mergeCell ref="K6:L6"/>
    <mergeCell ref="AV7:AV8"/>
    <mergeCell ref="AW7:AW8"/>
    <mergeCell ref="M6:P8"/>
    <mergeCell ref="Q6:S8"/>
    <mergeCell ref="T6:V8"/>
    <mergeCell ref="W6:X8"/>
    <mergeCell ref="Y6:Z8"/>
    <mergeCell ref="AA6:AI8"/>
    <mergeCell ref="C10:D10"/>
    <mergeCell ref="E10:F10"/>
    <mergeCell ref="C7:D8"/>
    <mergeCell ref="E7:F8"/>
    <mergeCell ref="G7:H8"/>
    <mergeCell ref="I7:J8"/>
    <mergeCell ref="AO7:AO8"/>
    <mergeCell ref="AP7:AP8"/>
    <mergeCell ref="AQ7:AQ8"/>
    <mergeCell ref="C9:D9"/>
    <mergeCell ref="E9:F9"/>
    <mergeCell ref="G9:H9"/>
    <mergeCell ref="I9:J9"/>
    <mergeCell ref="M9:P9"/>
    <mergeCell ref="Q9:S9"/>
    <mergeCell ref="K7:K8"/>
    <mergeCell ref="L7:L8"/>
    <mergeCell ref="Y9:Z9"/>
    <mergeCell ref="AA9:AI9"/>
    <mergeCell ref="T9:V9"/>
    <mergeCell ref="W9:X9"/>
    <mergeCell ref="T10:V10"/>
    <mergeCell ref="W10:X10"/>
    <mergeCell ref="Y10:Z10"/>
    <mergeCell ref="AA10:AI10"/>
    <mergeCell ref="G10:H10"/>
    <mergeCell ref="I10:J10"/>
    <mergeCell ref="M10:P10"/>
    <mergeCell ref="Q10:S10"/>
    <mergeCell ref="Y11:Z11"/>
    <mergeCell ref="AA11:AI11"/>
    <mergeCell ref="T11:V11"/>
    <mergeCell ref="W11:X11"/>
    <mergeCell ref="C12:D12"/>
    <mergeCell ref="E12:F12"/>
    <mergeCell ref="G12:H12"/>
    <mergeCell ref="I12:J12"/>
    <mergeCell ref="M12:P12"/>
    <mergeCell ref="Q12:S12"/>
    <mergeCell ref="C11:D11"/>
    <mergeCell ref="E11:F11"/>
    <mergeCell ref="C13:D13"/>
    <mergeCell ref="E13:F13"/>
    <mergeCell ref="G13:H13"/>
    <mergeCell ref="I13:J13"/>
    <mergeCell ref="M13:P13"/>
    <mergeCell ref="Q13:S13"/>
    <mergeCell ref="G11:H11"/>
    <mergeCell ref="I11:J11"/>
    <mergeCell ref="M11:P11"/>
    <mergeCell ref="Q11:S11"/>
    <mergeCell ref="T12:V12"/>
    <mergeCell ref="W12:X12"/>
    <mergeCell ref="Y12:Z12"/>
    <mergeCell ref="AA12:AI12"/>
    <mergeCell ref="G14:H14"/>
    <mergeCell ref="I14:J14"/>
    <mergeCell ref="M14:P14"/>
    <mergeCell ref="Q14:S14"/>
    <mergeCell ref="T13:V13"/>
    <mergeCell ref="W13:X13"/>
    <mergeCell ref="Y13:Z13"/>
    <mergeCell ref="AA13:AI13"/>
    <mergeCell ref="Y14:Z14"/>
    <mergeCell ref="AA14:AI14"/>
    <mergeCell ref="T14:V14"/>
    <mergeCell ref="W14:X14"/>
    <mergeCell ref="C15:D15"/>
    <mergeCell ref="E15:F15"/>
    <mergeCell ref="G15:H15"/>
    <mergeCell ref="I15:J15"/>
    <mergeCell ref="M15:P15"/>
    <mergeCell ref="Q15:S15"/>
    <mergeCell ref="C14:D14"/>
    <mergeCell ref="E14:F14"/>
    <mergeCell ref="C16:D16"/>
    <mergeCell ref="E16:F16"/>
    <mergeCell ref="G16:H16"/>
    <mergeCell ref="I16:J16"/>
    <mergeCell ref="M16:P16"/>
    <mergeCell ref="Q16:S16"/>
    <mergeCell ref="T15:V15"/>
    <mergeCell ref="W15:X15"/>
    <mergeCell ref="Y15:Z15"/>
    <mergeCell ref="AA15:AI15"/>
    <mergeCell ref="G17:H17"/>
    <mergeCell ref="I17:J17"/>
    <mergeCell ref="M17:P17"/>
    <mergeCell ref="Q17:S17"/>
    <mergeCell ref="T16:V16"/>
    <mergeCell ref="W16:X16"/>
    <mergeCell ref="Y16:Z16"/>
    <mergeCell ref="AA16:AI16"/>
    <mergeCell ref="Y17:Z17"/>
    <mergeCell ref="AA17:AI17"/>
    <mergeCell ref="T17:V17"/>
    <mergeCell ref="W17:X17"/>
    <mergeCell ref="C18:D18"/>
    <mergeCell ref="E18:F18"/>
    <mergeCell ref="G18:H18"/>
    <mergeCell ref="I18:J18"/>
    <mergeCell ref="M18:P18"/>
    <mergeCell ref="Q18:S18"/>
    <mergeCell ref="C17:D17"/>
    <mergeCell ref="E17:F17"/>
    <mergeCell ref="C19:D19"/>
    <mergeCell ref="E19:F19"/>
    <mergeCell ref="G19:H19"/>
    <mergeCell ref="I19:J19"/>
    <mergeCell ref="M19:P19"/>
    <mergeCell ref="Q19:S19"/>
    <mergeCell ref="T18:V18"/>
    <mergeCell ref="W18:X18"/>
    <mergeCell ref="Y18:Z18"/>
    <mergeCell ref="AA18:AI18"/>
    <mergeCell ref="G20:H20"/>
    <mergeCell ref="I20:J20"/>
    <mergeCell ref="M20:P20"/>
    <mergeCell ref="Q20:S20"/>
    <mergeCell ref="T19:V19"/>
    <mergeCell ref="W19:X19"/>
    <mergeCell ref="Y19:Z19"/>
    <mergeCell ref="AA19:AI19"/>
    <mergeCell ref="Y20:Z20"/>
    <mergeCell ref="AA20:AI20"/>
    <mergeCell ref="T20:V20"/>
    <mergeCell ref="W20:X20"/>
    <mergeCell ref="C21:D21"/>
    <mergeCell ref="E21:F21"/>
    <mergeCell ref="G21:H21"/>
    <mergeCell ref="I21:J21"/>
    <mergeCell ref="M21:P21"/>
    <mergeCell ref="Q21:S21"/>
    <mergeCell ref="C20:D20"/>
    <mergeCell ref="E20:F20"/>
    <mergeCell ref="C22:D22"/>
    <mergeCell ref="E22:F22"/>
    <mergeCell ref="G22:H22"/>
    <mergeCell ref="I22:J22"/>
    <mergeCell ref="M22:P22"/>
    <mergeCell ref="Q22:S22"/>
    <mergeCell ref="T21:V21"/>
    <mergeCell ref="W21:X21"/>
    <mergeCell ref="Y21:Z21"/>
    <mergeCell ref="AA21:AI21"/>
    <mergeCell ref="G23:H23"/>
    <mergeCell ref="I23:J23"/>
    <mergeCell ref="M23:P23"/>
    <mergeCell ref="Q23:S23"/>
    <mergeCell ref="T22:V22"/>
    <mergeCell ref="W22:X22"/>
    <mergeCell ref="Y22:Z22"/>
    <mergeCell ref="AA22:AI22"/>
    <mergeCell ref="Y23:Z23"/>
    <mergeCell ref="AA23:AI23"/>
    <mergeCell ref="T23:V23"/>
    <mergeCell ref="W23:X23"/>
    <mergeCell ref="C24:D24"/>
    <mergeCell ref="E24:F24"/>
    <mergeCell ref="G24:H24"/>
    <mergeCell ref="I24:J24"/>
    <mergeCell ref="M24:P24"/>
    <mergeCell ref="Q24:S24"/>
    <mergeCell ref="C23:D23"/>
    <mergeCell ref="E23:F23"/>
    <mergeCell ref="C25:D25"/>
    <mergeCell ref="E25:F25"/>
    <mergeCell ref="G25:H25"/>
    <mergeCell ref="I25:J25"/>
    <mergeCell ref="M25:P25"/>
    <mergeCell ref="Q25:S25"/>
    <mergeCell ref="T24:V24"/>
    <mergeCell ref="W24:X24"/>
    <mergeCell ref="Y24:Z24"/>
    <mergeCell ref="AA24:AI24"/>
    <mergeCell ref="G26:H26"/>
    <mergeCell ref="I26:J26"/>
    <mergeCell ref="M26:P26"/>
    <mergeCell ref="Q26:S26"/>
    <mergeCell ref="T25:V25"/>
    <mergeCell ref="W25:X25"/>
    <mergeCell ref="Y25:Z25"/>
    <mergeCell ref="AA25:AI25"/>
    <mergeCell ref="Y26:Z26"/>
    <mergeCell ref="AA26:AI26"/>
    <mergeCell ref="T26:V26"/>
    <mergeCell ref="W26:X26"/>
    <mergeCell ref="C27:D27"/>
    <mergeCell ref="E27:F27"/>
    <mergeCell ref="G27:H27"/>
    <mergeCell ref="I27:J27"/>
    <mergeCell ref="M27:P27"/>
    <mergeCell ref="Q27:S27"/>
    <mergeCell ref="C26:D26"/>
    <mergeCell ref="E26:F26"/>
    <mergeCell ref="C28:D28"/>
    <mergeCell ref="E28:F28"/>
    <mergeCell ref="G28:H28"/>
    <mergeCell ref="I28:J28"/>
    <mergeCell ref="M28:P28"/>
    <mergeCell ref="Q28:S28"/>
    <mergeCell ref="T27:V27"/>
    <mergeCell ref="W27:X27"/>
    <mergeCell ref="Y27:Z27"/>
    <mergeCell ref="AA27:AI27"/>
    <mergeCell ref="G29:H29"/>
    <mergeCell ref="I29:J29"/>
    <mergeCell ref="M29:P29"/>
    <mergeCell ref="Q29:S29"/>
    <mergeCell ref="T28:V28"/>
    <mergeCell ref="W28:X28"/>
    <mergeCell ref="Y28:Z28"/>
    <mergeCell ref="AA28:AI28"/>
    <mergeCell ref="Y29:Z29"/>
    <mergeCell ref="AA29:AI29"/>
    <mergeCell ref="T29:V29"/>
    <mergeCell ref="W29:X29"/>
    <mergeCell ref="C30:D30"/>
    <mergeCell ref="E30:F30"/>
    <mergeCell ref="G30:H30"/>
    <mergeCell ref="I30:J30"/>
    <mergeCell ref="M30:P30"/>
    <mergeCell ref="Q30:S30"/>
    <mergeCell ref="C29:D29"/>
    <mergeCell ref="E29:F29"/>
    <mergeCell ref="C31:D31"/>
    <mergeCell ref="E31:F31"/>
    <mergeCell ref="G31:H31"/>
    <mergeCell ref="I31:J31"/>
    <mergeCell ref="M31:P31"/>
    <mergeCell ref="Q31:S31"/>
    <mergeCell ref="T30:V30"/>
    <mergeCell ref="W30:X30"/>
    <mergeCell ref="AA30:AI30"/>
    <mergeCell ref="G32:H32"/>
    <mergeCell ref="I32:J32"/>
    <mergeCell ref="M32:P32"/>
    <mergeCell ref="Q32:S32"/>
    <mergeCell ref="T31:V31"/>
    <mergeCell ref="W31:X31"/>
    <mergeCell ref="Y31:Z31"/>
    <mergeCell ref="AA31:AI31"/>
    <mergeCell ref="T32:V32"/>
    <mergeCell ref="W32:X32"/>
    <mergeCell ref="Y30:Z30"/>
    <mergeCell ref="T33:V33"/>
    <mergeCell ref="W33:X33"/>
    <mergeCell ref="Y32:Z32"/>
    <mergeCell ref="AA32:AI32"/>
    <mergeCell ref="C33:D33"/>
    <mergeCell ref="E33:F33"/>
    <mergeCell ref="G33:H33"/>
    <mergeCell ref="I33:J33"/>
    <mergeCell ref="M33:P33"/>
    <mergeCell ref="Q33:S33"/>
    <mergeCell ref="C32:D32"/>
    <mergeCell ref="E32:F32"/>
    <mergeCell ref="T34:V34"/>
    <mergeCell ref="W34:X34"/>
    <mergeCell ref="Y34:Z34"/>
    <mergeCell ref="AA34:AI34"/>
    <mergeCell ref="C34:D34"/>
    <mergeCell ref="E34:F34"/>
    <mergeCell ref="G34:H34"/>
    <mergeCell ref="I34:J34"/>
    <mergeCell ref="M34:P34"/>
    <mergeCell ref="Q34:S34"/>
    <mergeCell ref="T35:V35"/>
    <mergeCell ref="W35:X35"/>
    <mergeCell ref="T36:V36"/>
    <mergeCell ref="W36:X36"/>
    <mergeCell ref="Y35:Z35"/>
    <mergeCell ref="AA35:AI35"/>
    <mergeCell ref="C36:D36"/>
    <mergeCell ref="E36:F36"/>
    <mergeCell ref="G36:H36"/>
    <mergeCell ref="I36:J36"/>
    <mergeCell ref="M36:P36"/>
    <mergeCell ref="Q36:S36"/>
    <mergeCell ref="C35:D35"/>
    <mergeCell ref="E35:F35"/>
    <mergeCell ref="G35:H35"/>
    <mergeCell ref="I35:J35"/>
    <mergeCell ref="M35:P35"/>
    <mergeCell ref="Q35:S35"/>
    <mergeCell ref="T37:V37"/>
    <mergeCell ref="W37:X37"/>
    <mergeCell ref="Y37:Z37"/>
    <mergeCell ref="AA37:AI37"/>
    <mergeCell ref="C37:D37"/>
    <mergeCell ref="E37:F37"/>
    <mergeCell ref="G37:H37"/>
    <mergeCell ref="I37:J37"/>
    <mergeCell ref="M37:P37"/>
    <mergeCell ref="Q37:S37"/>
    <mergeCell ref="T38:V38"/>
    <mergeCell ref="W38:X38"/>
    <mergeCell ref="T39:V39"/>
    <mergeCell ref="W39:X39"/>
    <mergeCell ref="Y38:Z38"/>
    <mergeCell ref="AA38:AI38"/>
    <mergeCell ref="Y39:Z39"/>
    <mergeCell ref="AA39:AI39"/>
    <mergeCell ref="C39:D39"/>
    <mergeCell ref="E39:F39"/>
    <mergeCell ref="G39:H39"/>
    <mergeCell ref="I39:J39"/>
    <mergeCell ref="M39:P39"/>
    <mergeCell ref="Q39:S39"/>
    <mergeCell ref="C38:D38"/>
    <mergeCell ref="E38:F38"/>
    <mergeCell ref="G38:H38"/>
    <mergeCell ref="I38:J38"/>
    <mergeCell ref="M38:P38"/>
    <mergeCell ref="Q38:S38"/>
    <mergeCell ref="A40:B41"/>
    <mergeCell ref="C40:F41"/>
    <mergeCell ref="G40:L41"/>
    <mergeCell ref="M40:P40"/>
    <mergeCell ref="Q40:S40"/>
    <mergeCell ref="T40:V40"/>
    <mergeCell ref="M41:P41"/>
    <mergeCell ref="Q41:S41"/>
    <mergeCell ref="T41:V41"/>
    <mergeCell ref="A44:D44"/>
    <mergeCell ref="F44:G44"/>
    <mergeCell ref="J44:L44"/>
    <mergeCell ref="M44:N44"/>
    <mergeCell ref="O44:P44"/>
    <mergeCell ref="Q44:V44"/>
    <mergeCell ref="A42:W42"/>
    <mergeCell ref="X42:AI42"/>
    <mergeCell ref="A43:D43"/>
    <mergeCell ref="F43:G43"/>
    <mergeCell ref="J43:L43"/>
    <mergeCell ref="M43:N43"/>
    <mergeCell ref="O43:P43"/>
    <mergeCell ref="Q43:V43"/>
    <mergeCell ref="AF43:AH43"/>
    <mergeCell ref="B48:H48"/>
    <mergeCell ref="O48:V48"/>
    <mergeCell ref="B47:H47"/>
    <mergeCell ref="O47:V47"/>
    <mergeCell ref="A46:D46"/>
    <mergeCell ref="F46:G46"/>
    <mergeCell ref="J46:L46"/>
    <mergeCell ref="M46:N46"/>
    <mergeCell ref="A45:D45"/>
    <mergeCell ref="F45:G45"/>
    <mergeCell ref="J45:L45"/>
    <mergeCell ref="M45:N45"/>
    <mergeCell ref="O46:P46"/>
    <mergeCell ref="Q46:V46"/>
    <mergeCell ref="O45:P45"/>
    <mergeCell ref="Q45:V45"/>
    <mergeCell ref="Y48:AE48"/>
    <mergeCell ref="AF48:AH48"/>
    <mergeCell ref="Y46:AE46"/>
    <mergeCell ref="AF46:AH46"/>
    <mergeCell ref="Y47:AE47"/>
    <mergeCell ref="AF47:AH47"/>
    <mergeCell ref="AB44:AC44"/>
    <mergeCell ref="AF44:AH44"/>
    <mergeCell ref="AB45:AC45"/>
    <mergeCell ref="AF45:AH45"/>
    <mergeCell ref="W41:X41"/>
    <mergeCell ref="W40:X40"/>
    <mergeCell ref="Y40:Z40"/>
    <mergeCell ref="Y41:Z41"/>
    <mergeCell ref="AA40:AB41"/>
    <mergeCell ref="AC40:AI41"/>
    <mergeCell ref="Y36:Z36"/>
    <mergeCell ref="AA36:AI36"/>
    <mergeCell ref="Y33:Z33"/>
    <mergeCell ref="AA33:AI33"/>
  </mergeCells>
  <phoneticPr fontId="2"/>
  <conditionalFormatting sqref="B9:B39">
    <cfRule type="cellIs" dxfId="29" priority="2" stopIfTrue="1" operator="equal">
      <formula>"日"</formula>
    </cfRule>
    <cfRule type="cellIs" dxfId="28" priority="3" stopIfTrue="1" operator="equal">
      <formula>"土"</formula>
    </cfRule>
    <cfRule type="cellIs" dxfId="27" priority="4" stopIfTrue="1" operator="equal">
      <formula>"祝"</formula>
    </cfRule>
  </conditionalFormatting>
  <conditionalFormatting sqref="M40:P40">
    <cfRule type="cellIs" dxfId="26" priority="1" stopIfTrue="1" operator="greaterThan">
      <formula>35</formula>
    </cfRule>
  </conditionalFormatting>
  <dataValidations count="12">
    <dataValidation type="whole" imeMode="off" allowBlank="1" showInputMessage="1" showErrorMessage="1" sqref="AE5:AH5">
      <formula1>0</formula1>
      <formula2>37200</formula2>
    </dataValidation>
    <dataValidation type="whole" imeMode="off" allowBlank="1" showInputMessage="1" showErrorMessage="1" sqref="M3:V3">
      <formula1>0</formula1>
      <formula2>9</formula2>
    </dataValidation>
    <dataValidation type="whole" imeMode="off" allowBlank="1" showInputMessage="1" showErrorMessage="1" sqref="A9:A39">
      <formula1>1</formula1>
      <formula2>31</formula2>
    </dataValidation>
    <dataValidation imeMode="hiragana" allowBlank="1" showInputMessage="1" showErrorMessage="1" sqref="D3:I4 AA9:AI39 Z3:Z4 AA3:AI3"/>
    <dataValidation imeMode="off" allowBlank="1" showInputMessage="1" showErrorMessage="1" sqref="C9:J39 AF48:AH48 Y9:Z39"/>
    <dataValidation type="whole" imeMode="off" operator="lessThanOrEqual" allowBlank="1" showInputMessage="1" showErrorMessage="1" sqref="T9:V39">
      <formula1>1</formula1>
    </dataValidation>
    <dataValidation type="whole" imeMode="off" operator="lessThanOrEqual" allowBlank="1" showInputMessage="1" showErrorMessage="1" sqref="Q9:S39">
      <formula1>2</formula1>
    </dataValidation>
    <dataValidation type="list" allowBlank="1" showInputMessage="1" showErrorMessage="1" sqref="M4:V4">
      <formula1>"一時利用,継続（学生）,継続（就労支援）"</formula1>
    </dataValidation>
    <dataValidation type="list" allowBlank="1" showInputMessage="1" showErrorMessage="1" sqref="S5">
      <formula1>"A,B,C"</formula1>
    </dataValidation>
    <dataValidation type="list" allowBlank="1" showInputMessage="1" showErrorMessage="1" sqref="K9:L39">
      <formula1>"有,　,"</formula1>
    </dataValidation>
    <dataValidation type="list" allowBlank="1" showInputMessage="1" showErrorMessage="1" sqref="B9:B39">
      <formula1>"月,火,水,木,金,土,日,祝"</formula1>
    </dataValidation>
    <dataValidation type="list" allowBlank="1" showInputMessage="1" showErrorMessage="1" sqref="M5:R5">
      <formula1>"障害者,児童"</formula1>
    </dataValidation>
  </dataValidations>
  <pageMargins left="0.71" right="0.21" top="0.43" bottom="0.2" header="0.2" footer="0.2"/>
  <pageSetup paperSize="9" scale="90" orientation="portrait" r:id="rId1"/>
  <headerFooter alignWithMargins="0"/>
  <ignoredErrors>
    <ignoredError sqref="AP9:AP39 AU9:AU39"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BM50"/>
  <sheetViews>
    <sheetView showGridLines="0" tabSelected="1" view="pageBreakPreview" zoomScaleNormal="100" zoomScaleSheetLayoutView="100" workbookViewId="0">
      <selection activeCell="AF48" sqref="AF48:AH48"/>
    </sheetView>
  </sheetViews>
  <sheetFormatPr defaultColWidth="9" defaultRowHeight="13.5"/>
  <cols>
    <col min="1" max="1" width="4.140625" style="53" customWidth="1"/>
    <col min="2" max="2" width="4.5703125" style="53" customWidth="1"/>
    <col min="3" max="10" width="3" style="3" customWidth="1"/>
    <col min="11" max="11" width="4.42578125" style="3" customWidth="1"/>
    <col min="12" max="12" width="4.28515625" style="3" customWidth="1"/>
    <col min="13" max="22" width="2.140625" style="3" customWidth="1"/>
    <col min="23" max="23" width="3.85546875" style="3" customWidth="1"/>
    <col min="24" max="24" width="3" style="3" customWidth="1"/>
    <col min="25" max="25" width="3.85546875" style="3" customWidth="1"/>
    <col min="26" max="36" width="3" style="3" customWidth="1"/>
    <col min="37" max="38" width="3" style="3" hidden="1" customWidth="1"/>
    <col min="39" max="39" width="5.28515625" style="3" hidden="1" customWidth="1"/>
    <col min="40" max="40" width="5.140625" style="3" hidden="1" customWidth="1"/>
    <col min="41" max="44" width="4.42578125" style="3" hidden="1" customWidth="1"/>
    <col min="45" max="45" width="5.140625" style="3" hidden="1" customWidth="1"/>
    <col min="46" max="49" width="4.42578125" style="3" hidden="1" customWidth="1"/>
    <col min="50" max="50" width="8.42578125" style="3" hidden="1" customWidth="1"/>
    <col min="51" max="52" width="4.42578125" style="3" hidden="1" customWidth="1"/>
    <col min="53" max="53" width="9" style="3" hidden="1" customWidth="1"/>
    <col min="54" max="54" width="14" style="3" hidden="1" customWidth="1"/>
    <col min="55" max="55" width="13" style="3" hidden="1" customWidth="1"/>
    <col min="56" max="56" width="21.42578125" style="3" hidden="1" customWidth="1"/>
    <col min="57" max="57" width="17.28515625" style="3" hidden="1" customWidth="1"/>
    <col min="58" max="59" width="15.28515625" style="3" hidden="1" customWidth="1"/>
    <col min="60" max="61" width="9" style="3" hidden="1" customWidth="1"/>
    <col min="62" max="66" width="0" style="3" hidden="1" customWidth="1"/>
    <col min="67" max="16384" width="9" style="3"/>
  </cols>
  <sheetData>
    <row r="1" spans="1:65" ht="18.75">
      <c r="A1" s="419" t="s">
        <v>112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238"/>
      <c r="AN1" s="238"/>
      <c r="AO1" s="238"/>
      <c r="AP1" s="238"/>
      <c r="AQ1" s="238"/>
      <c r="AR1" s="238"/>
      <c r="AS1" s="238"/>
      <c r="AT1" s="238"/>
      <c r="AU1" s="238"/>
      <c r="AV1" s="238"/>
    </row>
    <row r="2" spans="1:65" ht="9.75" customHeight="1" thickBot="1">
      <c r="A2" s="238"/>
      <c r="B2" s="238"/>
      <c r="C2" s="238"/>
      <c r="D2" s="238"/>
      <c r="E2" s="238"/>
      <c r="F2" s="238"/>
      <c r="G2" s="238"/>
      <c r="H2" s="238"/>
      <c r="I2" s="238"/>
      <c r="J2" s="238"/>
      <c r="K2" s="238"/>
      <c r="L2" s="238"/>
      <c r="M2" s="238"/>
      <c r="N2" s="238"/>
      <c r="O2" s="238"/>
      <c r="P2" s="29"/>
      <c r="Q2" s="29"/>
      <c r="R2" s="29"/>
      <c r="S2" s="29"/>
      <c r="T2" s="29"/>
      <c r="U2" s="29"/>
      <c r="V2" s="29"/>
      <c r="W2" s="29"/>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row>
    <row r="3" spans="1:65" ht="19.5" customHeight="1">
      <c r="A3" s="420" t="s">
        <v>99</v>
      </c>
      <c r="B3" s="421"/>
      <c r="C3" s="421"/>
      <c r="D3" s="477"/>
      <c r="E3" s="478"/>
      <c r="F3" s="478"/>
      <c r="G3" s="478"/>
      <c r="H3" s="478"/>
      <c r="I3" s="478"/>
      <c r="J3" s="481" t="s">
        <v>54</v>
      </c>
      <c r="K3" s="482"/>
      <c r="L3" s="483"/>
      <c r="M3" s="132"/>
      <c r="N3" s="138"/>
      <c r="O3" s="138"/>
      <c r="P3" s="138"/>
      <c r="Q3" s="138"/>
      <c r="R3" s="138"/>
      <c r="S3" s="138"/>
      <c r="T3" s="138"/>
      <c r="U3" s="138"/>
      <c r="V3" s="139"/>
      <c r="W3" s="445" t="s">
        <v>97</v>
      </c>
      <c r="X3" s="425"/>
      <c r="Y3" s="425"/>
      <c r="Z3" s="132"/>
      <c r="AA3" s="138"/>
      <c r="AB3" s="138"/>
      <c r="AC3" s="138"/>
      <c r="AD3" s="138"/>
      <c r="AE3" s="138"/>
      <c r="AF3" s="138"/>
      <c r="AG3" s="138"/>
      <c r="AH3" s="138"/>
      <c r="AI3" s="217"/>
      <c r="AL3" s="30"/>
      <c r="AM3" s="30"/>
      <c r="AN3" s="30"/>
      <c r="AO3" s="30"/>
      <c r="AP3" s="30"/>
      <c r="AQ3" s="30"/>
      <c r="AR3" s="30"/>
      <c r="AS3" s="30"/>
      <c r="AT3" s="30"/>
      <c r="AU3" s="30"/>
      <c r="AV3" s="240"/>
    </row>
    <row r="4" spans="1:65" ht="19.5" customHeight="1">
      <c r="A4" s="427" t="s">
        <v>98</v>
      </c>
      <c r="B4" s="428"/>
      <c r="C4" s="428"/>
      <c r="D4" s="476"/>
      <c r="E4" s="394"/>
      <c r="F4" s="394"/>
      <c r="G4" s="394"/>
      <c r="H4" s="394"/>
      <c r="I4" s="394"/>
      <c r="J4" s="433" t="s">
        <v>55</v>
      </c>
      <c r="K4" s="303"/>
      <c r="L4" s="386"/>
      <c r="M4" s="434"/>
      <c r="N4" s="435"/>
      <c r="O4" s="435"/>
      <c r="P4" s="435"/>
      <c r="Q4" s="435"/>
      <c r="R4" s="435"/>
      <c r="S4" s="435"/>
      <c r="T4" s="435"/>
      <c r="U4" s="435"/>
      <c r="V4" s="435"/>
      <c r="W4" s="433" t="s">
        <v>43</v>
      </c>
      <c r="X4" s="303"/>
      <c r="Y4" s="303"/>
      <c r="Z4" s="448"/>
      <c r="AA4" s="389"/>
      <c r="AB4" s="389"/>
      <c r="AC4" s="389"/>
      <c r="AD4" s="389"/>
      <c r="AE4" s="389"/>
      <c r="AF4" s="389"/>
      <c r="AG4" s="389"/>
      <c r="AH4" s="389"/>
      <c r="AI4" s="453"/>
      <c r="AL4" s="30"/>
      <c r="AM4" s="431" t="s">
        <v>6</v>
      </c>
      <c r="AN4" s="431"/>
      <c r="AO4" s="431"/>
      <c r="AP4" s="431"/>
      <c r="AQ4" s="431"/>
      <c r="AR4" s="431"/>
      <c r="AS4" s="431"/>
      <c r="AT4" s="431"/>
      <c r="AU4" s="431"/>
      <c r="AV4" s="431"/>
      <c r="AW4" s="431"/>
      <c r="AX4" s="431"/>
      <c r="AY4" s="431"/>
      <c r="AZ4" s="431"/>
    </row>
    <row r="5" spans="1:65" ht="21.75" customHeight="1">
      <c r="A5" s="432" t="s">
        <v>15</v>
      </c>
      <c r="B5" s="428"/>
      <c r="C5" s="428"/>
      <c r="D5" s="479" t="s">
        <v>115</v>
      </c>
      <c r="E5" s="480"/>
      <c r="F5" s="242"/>
      <c r="G5" s="215" t="s">
        <v>16</v>
      </c>
      <c r="H5" s="242"/>
      <c r="I5" s="216" t="s">
        <v>17</v>
      </c>
      <c r="J5" s="385" t="s">
        <v>18</v>
      </c>
      <c r="K5" s="303"/>
      <c r="L5" s="386"/>
      <c r="M5" s="387"/>
      <c r="N5" s="388"/>
      <c r="O5" s="388"/>
      <c r="P5" s="389"/>
      <c r="Q5" s="389"/>
      <c r="R5" s="389"/>
      <c r="S5" s="390"/>
      <c r="T5" s="389"/>
      <c r="U5" s="389"/>
      <c r="V5" s="391"/>
      <c r="W5" s="235" t="s">
        <v>56</v>
      </c>
      <c r="X5" s="392" t="s">
        <v>57</v>
      </c>
      <c r="Y5" s="392"/>
      <c r="Z5" s="392"/>
      <c r="AA5" s="392"/>
      <c r="AB5" s="392"/>
      <c r="AC5" s="392"/>
      <c r="AD5" s="393"/>
      <c r="AE5" s="474"/>
      <c r="AF5" s="474"/>
      <c r="AG5" s="474"/>
      <c r="AH5" s="475"/>
      <c r="AI5" s="137" t="s">
        <v>10</v>
      </c>
      <c r="AL5" s="240"/>
      <c r="AM5" s="396" t="s">
        <v>47</v>
      </c>
      <c r="AN5" s="442" t="s">
        <v>48</v>
      </c>
      <c r="AO5" s="443"/>
      <c r="AP5" s="443"/>
      <c r="AQ5" s="443"/>
      <c r="AR5" s="444"/>
      <c r="AS5" s="439" t="s">
        <v>37</v>
      </c>
      <c r="AT5" s="440"/>
      <c r="AU5" s="440"/>
      <c r="AV5" s="440"/>
      <c r="AW5" s="441"/>
      <c r="AX5" s="376" t="s">
        <v>63</v>
      </c>
      <c r="AY5" s="379" t="s">
        <v>7</v>
      </c>
      <c r="AZ5" s="379" t="s">
        <v>8</v>
      </c>
    </row>
    <row r="6" spans="1:65" ht="18.75" customHeight="1">
      <c r="A6" s="436" t="s">
        <v>12</v>
      </c>
      <c r="B6" s="428" t="s">
        <v>0</v>
      </c>
      <c r="C6" s="428" t="s">
        <v>39</v>
      </c>
      <c r="D6" s="428"/>
      <c r="E6" s="428"/>
      <c r="F6" s="428"/>
      <c r="G6" s="399" t="s">
        <v>40</v>
      </c>
      <c r="H6" s="399"/>
      <c r="I6" s="399"/>
      <c r="J6" s="399"/>
      <c r="K6" s="400" t="s">
        <v>45</v>
      </c>
      <c r="L6" s="400"/>
      <c r="M6" s="401" t="s">
        <v>24</v>
      </c>
      <c r="N6" s="402"/>
      <c r="O6" s="403"/>
      <c r="P6" s="404"/>
      <c r="Q6" s="401" t="s">
        <v>14</v>
      </c>
      <c r="R6" s="402"/>
      <c r="S6" s="402"/>
      <c r="T6" s="401" t="s">
        <v>130</v>
      </c>
      <c r="U6" s="402"/>
      <c r="V6" s="413"/>
      <c r="W6" s="401" t="s">
        <v>53</v>
      </c>
      <c r="X6" s="413"/>
      <c r="Y6" s="401" t="str">
        <f>IF(M4="一時利用","調整後利用料","")</f>
        <v/>
      </c>
      <c r="Z6" s="413"/>
      <c r="AA6" s="401" t="s">
        <v>23</v>
      </c>
      <c r="AB6" s="402"/>
      <c r="AC6" s="402"/>
      <c r="AD6" s="402"/>
      <c r="AE6" s="402"/>
      <c r="AF6" s="402"/>
      <c r="AG6" s="402"/>
      <c r="AH6" s="402"/>
      <c r="AI6" s="416"/>
      <c r="AJ6" s="4"/>
      <c r="AK6" s="4"/>
      <c r="AL6" s="4"/>
      <c r="AM6" s="397"/>
      <c r="AN6" s="382" t="s">
        <v>52</v>
      </c>
      <c r="AO6" s="356" t="s">
        <v>87</v>
      </c>
      <c r="AP6" s="356"/>
      <c r="AQ6" s="356" t="s">
        <v>88</v>
      </c>
      <c r="AR6" s="356"/>
      <c r="AS6" s="382" t="s">
        <v>52</v>
      </c>
      <c r="AT6" s="356" t="s">
        <v>89</v>
      </c>
      <c r="AU6" s="356"/>
      <c r="AV6" s="356" t="s">
        <v>90</v>
      </c>
      <c r="AW6" s="356"/>
      <c r="AX6" s="377"/>
      <c r="AY6" s="380"/>
      <c r="AZ6" s="380"/>
    </row>
    <row r="7" spans="1:65" ht="17.25" customHeight="1">
      <c r="A7" s="436"/>
      <c r="B7" s="428"/>
      <c r="C7" s="356" t="s">
        <v>41</v>
      </c>
      <c r="D7" s="356"/>
      <c r="E7" s="356" t="s">
        <v>42</v>
      </c>
      <c r="F7" s="356"/>
      <c r="G7" s="356" t="s">
        <v>41</v>
      </c>
      <c r="H7" s="356"/>
      <c r="I7" s="356" t="s">
        <v>42</v>
      </c>
      <c r="J7" s="356"/>
      <c r="K7" s="367" t="s">
        <v>46</v>
      </c>
      <c r="L7" s="369" t="s">
        <v>93</v>
      </c>
      <c r="M7" s="405"/>
      <c r="N7" s="406"/>
      <c r="O7" s="407"/>
      <c r="P7" s="408"/>
      <c r="Q7" s="405"/>
      <c r="R7" s="406"/>
      <c r="S7" s="406"/>
      <c r="T7" s="405"/>
      <c r="U7" s="406"/>
      <c r="V7" s="414"/>
      <c r="W7" s="405"/>
      <c r="X7" s="414"/>
      <c r="Y7" s="405"/>
      <c r="Z7" s="414"/>
      <c r="AA7" s="405"/>
      <c r="AB7" s="406"/>
      <c r="AC7" s="406"/>
      <c r="AD7" s="406"/>
      <c r="AE7" s="406"/>
      <c r="AF7" s="406"/>
      <c r="AG7" s="406"/>
      <c r="AH7" s="406"/>
      <c r="AI7" s="417"/>
      <c r="AJ7" s="33"/>
      <c r="AK7" s="4"/>
      <c r="AL7" s="29"/>
      <c r="AM7" s="397"/>
      <c r="AN7" s="383"/>
      <c r="AO7" s="357" t="s">
        <v>49</v>
      </c>
      <c r="AP7" s="357" t="s">
        <v>7</v>
      </c>
      <c r="AQ7" s="357" t="s">
        <v>49</v>
      </c>
      <c r="AR7" s="357" t="s">
        <v>7</v>
      </c>
      <c r="AS7" s="383"/>
      <c r="AT7" s="357" t="s">
        <v>49</v>
      </c>
      <c r="AU7" s="357" t="s">
        <v>7</v>
      </c>
      <c r="AV7" s="357" t="s">
        <v>49</v>
      </c>
      <c r="AW7" s="357" t="s">
        <v>7</v>
      </c>
      <c r="AX7" s="377"/>
      <c r="AY7" s="380"/>
      <c r="AZ7" s="380"/>
    </row>
    <row r="8" spans="1:65">
      <c r="A8" s="436"/>
      <c r="B8" s="428"/>
      <c r="C8" s="356"/>
      <c r="D8" s="356"/>
      <c r="E8" s="356"/>
      <c r="F8" s="356"/>
      <c r="G8" s="356"/>
      <c r="H8" s="356"/>
      <c r="I8" s="356"/>
      <c r="J8" s="356"/>
      <c r="K8" s="368"/>
      <c r="L8" s="370"/>
      <c r="M8" s="409"/>
      <c r="N8" s="410"/>
      <c r="O8" s="411"/>
      <c r="P8" s="412"/>
      <c r="Q8" s="409"/>
      <c r="R8" s="410"/>
      <c r="S8" s="410"/>
      <c r="T8" s="409"/>
      <c r="U8" s="410"/>
      <c r="V8" s="415"/>
      <c r="W8" s="409"/>
      <c r="X8" s="415"/>
      <c r="Y8" s="409"/>
      <c r="Z8" s="415"/>
      <c r="AA8" s="409"/>
      <c r="AB8" s="410"/>
      <c r="AC8" s="410"/>
      <c r="AD8" s="410"/>
      <c r="AE8" s="410"/>
      <c r="AF8" s="410"/>
      <c r="AG8" s="410"/>
      <c r="AH8" s="410"/>
      <c r="AI8" s="418"/>
      <c r="AJ8" s="236"/>
      <c r="AK8" s="4"/>
      <c r="AL8" s="236"/>
      <c r="AM8" s="398"/>
      <c r="AN8" s="384"/>
      <c r="AO8" s="358"/>
      <c r="AP8" s="358"/>
      <c r="AQ8" s="358"/>
      <c r="AR8" s="358"/>
      <c r="AS8" s="384"/>
      <c r="AT8" s="358"/>
      <c r="AU8" s="358"/>
      <c r="AV8" s="358"/>
      <c r="AW8" s="358"/>
      <c r="AX8" s="378"/>
      <c r="AY8" s="381"/>
      <c r="AZ8" s="381"/>
      <c r="BA8" s="34"/>
      <c r="BB8" s="64" t="s">
        <v>91</v>
      </c>
      <c r="BC8" s="64" t="s">
        <v>75</v>
      </c>
      <c r="BD8" s="64" t="s">
        <v>76</v>
      </c>
      <c r="BE8" s="64" t="s">
        <v>77</v>
      </c>
      <c r="BF8" s="64" t="s">
        <v>92</v>
      </c>
      <c r="BG8" s="64" t="s">
        <v>96</v>
      </c>
    </row>
    <row r="9" spans="1:65" ht="20.25" customHeight="1">
      <c r="A9" s="243">
        <v>1</v>
      </c>
      <c r="B9" s="13" t="s">
        <v>1</v>
      </c>
      <c r="C9" s="354"/>
      <c r="D9" s="355"/>
      <c r="E9" s="354"/>
      <c r="F9" s="355"/>
      <c r="G9" s="359"/>
      <c r="H9" s="360"/>
      <c r="I9" s="359"/>
      <c r="J9" s="360"/>
      <c r="K9" s="80"/>
      <c r="L9" s="18"/>
      <c r="M9" s="349">
        <f>AN9+AS9</f>
        <v>0</v>
      </c>
      <c r="N9" s="350"/>
      <c r="O9" s="350"/>
      <c r="P9" s="351"/>
      <c r="Q9" s="364"/>
      <c r="R9" s="460"/>
      <c r="S9" s="461"/>
      <c r="T9" s="364"/>
      <c r="U9" s="460"/>
      <c r="V9" s="461"/>
      <c r="W9" s="374">
        <f>IF(M9=0,0,IF(M9=0,0,M9*120+IF($M$4="継続（就労支援）",0,AM9*100)+T9*100))+IF(M9&gt;4,10,0)</f>
        <v>0</v>
      </c>
      <c r="X9" s="375"/>
      <c r="Y9" s="267"/>
      <c r="Z9" s="268"/>
      <c r="AA9" s="371"/>
      <c r="AB9" s="372"/>
      <c r="AC9" s="372"/>
      <c r="AD9" s="372"/>
      <c r="AE9" s="372"/>
      <c r="AF9" s="372"/>
      <c r="AG9" s="372"/>
      <c r="AH9" s="372"/>
      <c r="AI9" s="373"/>
      <c r="AJ9" s="236"/>
      <c r="AK9" s="236"/>
      <c r="AL9" s="236"/>
      <c r="AM9" s="36">
        <f>+IF(BB9&gt;0,0,Q9)</f>
        <v>0</v>
      </c>
      <c r="AN9" s="6">
        <f>+IF(K9="有Ⅰ",AO9,IF(K9="有Ⅱ",AO9,AQ9))</f>
        <v>0</v>
      </c>
      <c r="AO9" s="6">
        <f>+IF(AP9&gt;8,8,AP9)</f>
        <v>0</v>
      </c>
      <c r="AP9" s="6">
        <f>+IF(AR9-7&gt;0,AR9-7,0)</f>
        <v>0</v>
      </c>
      <c r="AQ9" s="6">
        <f t="shared" ref="AQ9:AQ32" si="0">+IF(AR9&gt;8,8,AR9)</f>
        <v>0</v>
      </c>
      <c r="AR9" s="6">
        <f t="shared" ref="AR9:AR39" si="1">+IF(B9="土",0,IF(B9="日",0,IF(B9="祝",0,AX9)))</f>
        <v>0</v>
      </c>
      <c r="AS9" s="8">
        <f>+IF(K9="有Ⅰ",AT9,IF(K9="有Ⅱ",AT9,AV9))</f>
        <v>0</v>
      </c>
      <c r="AT9" s="6">
        <f t="shared" ref="AT9:AT32" si="2">+IF(AU9&gt;8,8,AU9)</f>
        <v>0</v>
      </c>
      <c r="AU9" s="6">
        <f>+IF(AW9-7&gt;0,AW9-7,0)</f>
        <v>0</v>
      </c>
      <c r="AV9" s="6">
        <f t="shared" ref="AV9:AV32" si="3">+IF(AW9&gt;8,8,AW9)</f>
        <v>0</v>
      </c>
      <c r="AW9" s="6">
        <f t="shared" ref="AW9:AW39" si="4">+IF(B9="土",AX9,IF(B9="日",AX9,IF(B9="祝",AX9,0)))</f>
        <v>0</v>
      </c>
      <c r="AX9" s="6">
        <f>IF(AY9=0,IF(AZ9=0,0,1),AY9+1)</f>
        <v>0</v>
      </c>
      <c r="AY9" s="7">
        <f t="shared" ref="AY9:AY39" si="5">+HOUR(I9-G9+E9-C9)</f>
        <v>0</v>
      </c>
      <c r="AZ9" s="7">
        <f t="shared" ref="AZ9:AZ39" si="6">MINUTE(I9-G9+E9-C9)</f>
        <v>0</v>
      </c>
      <c r="BB9" s="63">
        <f>+IF(K9="有Ⅰ",1,IF(L9="有Ⅰ",2,0))</f>
        <v>0</v>
      </c>
      <c r="BC9" s="63">
        <f>IF(M9&gt;0,1,0)</f>
        <v>0</v>
      </c>
      <c r="BD9" s="63">
        <f>IF(W9&gt;0,IF(Y9&lt;&gt;"",1,0),0)</f>
        <v>0</v>
      </c>
      <c r="BE9" s="63">
        <f>IF(AO9+AT9&gt;0,IF(K9="有Ⅰ",1,IF(K9="有Ⅱ",1,0)),0)</f>
        <v>0</v>
      </c>
      <c r="BF9" s="63">
        <f>IF(Q9&gt;AM9,1,0)</f>
        <v>0</v>
      </c>
      <c r="BG9" s="63">
        <f>IF(BB9=1,IF(T9&gt;0,1,0),0)</f>
        <v>0</v>
      </c>
      <c r="BH9" s="3">
        <f>IF(M5="児童",IF(S5="A",560,IF(S5="B",850,1120)),IF(S5="A",510,IF(S5="B",760,1020)))</f>
        <v>1020</v>
      </c>
      <c r="BJ9" s="152" t="s">
        <v>131</v>
      </c>
      <c r="BK9" s="186"/>
      <c r="BL9" s="186"/>
      <c r="BM9" s="186"/>
    </row>
    <row r="10" spans="1:65" ht="20.25" customHeight="1">
      <c r="A10" s="17">
        <v>2</v>
      </c>
      <c r="B10" s="14" t="s">
        <v>2</v>
      </c>
      <c r="C10" s="354"/>
      <c r="D10" s="355"/>
      <c r="E10" s="354"/>
      <c r="F10" s="355"/>
      <c r="G10" s="354"/>
      <c r="H10" s="355"/>
      <c r="I10" s="354"/>
      <c r="J10" s="355"/>
      <c r="K10" s="80"/>
      <c r="L10" s="80"/>
      <c r="M10" s="349">
        <f>AN10+AS10</f>
        <v>0</v>
      </c>
      <c r="N10" s="350"/>
      <c r="O10" s="350"/>
      <c r="P10" s="351"/>
      <c r="Q10" s="334"/>
      <c r="R10" s="335"/>
      <c r="S10" s="336"/>
      <c r="T10" s="334"/>
      <c r="U10" s="335"/>
      <c r="V10" s="336"/>
      <c r="W10" s="337">
        <f>IF(M10=0,0,IF(M10=0,0,M10*120+IF($M$4="継続（就労支援）",0,AM10*100)+T10*100))+IF(M10&gt;4,10,0)</f>
        <v>0</v>
      </c>
      <c r="X10" s="338"/>
      <c r="Y10" s="267"/>
      <c r="Z10" s="268"/>
      <c r="AA10" s="269"/>
      <c r="AB10" s="270"/>
      <c r="AC10" s="270"/>
      <c r="AD10" s="270"/>
      <c r="AE10" s="270"/>
      <c r="AF10" s="270"/>
      <c r="AG10" s="270"/>
      <c r="AH10" s="270"/>
      <c r="AI10" s="271"/>
      <c r="AJ10" s="236"/>
      <c r="AK10" s="236"/>
      <c r="AL10" s="236"/>
      <c r="AM10" s="38">
        <f t="shared" ref="AM10:AM39" si="7">+IF(BB10&gt;0,0,Q10)</f>
        <v>0</v>
      </c>
      <c r="AN10" s="6">
        <f t="shared" ref="AN10:AN39" si="8">+IF(K10="有Ⅰ",AO10,IF(K10="有Ⅱ",AO10,AQ10))</f>
        <v>0</v>
      </c>
      <c r="AO10" s="8">
        <f t="shared" ref="AO10:AO32" si="9">+IF(AP10&gt;8,8,AP10)</f>
        <v>0</v>
      </c>
      <c r="AP10" s="8">
        <f>+IF(AR10-7&gt;0,AR10-7,0)</f>
        <v>0</v>
      </c>
      <c r="AQ10" s="8">
        <f t="shared" si="0"/>
        <v>0</v>
      </c>
      <c r="AR10" s="8">
        <f t="shared" si="1"/>
        <v>0</v>
      </c>
      <c r="AS10" s="8">
        <f t="shared" ref="AS10:AS39" si="10">+IF(K10="有Ⅰ",AT10,IF(K10="有Ⅱ",AT10,AV10))</f>
        <v>0</v>
      </c>
      <c r="AT10" s="8">
        <f t="shared" si="2"/>
        <v>0</v>
      </c>
      <c r="AU10" s="8">
        <f>+IF(AW10-7&gt;0,AW10-7,0)</f>
        <v>0</v>
      </c>
      <c r="AV10" s="8">
        <f t="shared" si="3"/>
        <v>0</v>
      </c>
      <c r="AW10" s="8">
        <f t="shared" si="4"/>
        <v>0</v>
      </c>
      <c r="AX10" s="8">
        <f t="shared" ref="AX10:AX39" si="11">IF(AY10=0,IF(AZ10=0,0,1),AY10+1)</f>
        <v>0</v>
      </c>
      <c r="AY10" s="9">
        <f t="shared" si="5"/>
        <v>0</v>
      </c>
      <c r="AZ10" s="9">
        <f t="shared" si="6"/>
        <v>0</v>
      </c>
      <c r="BB10" s="8">
        <f t="shared" ref="BB10:BB39" si="12">+IF(K10="有Ⅰ",1,IF(L10="有Ⅰ",2,0))</f>
        <v>0</v>
      </c>
      <c r="BC10" s="8">
        <f t="shared" ref="BC10:BC39" si="13">IF(M10&gt;0,1,0)</f>
        <v>0</v>
      </c>
      <c r="BD10" s="8">
        <f t="shared" ref="BD10:BD39" si="14">IF(W10&gt;0,IF(Y10&lt;&gt;"",1,0),0)</f>
        <v>0</v>
      </c>
      <c r="BE10" s="8">
        <f>IF(AO10+AT10&gt;0,IF(K10="有Ⅰ",1,IF(K10="有Ⅱ",1,0)),0)</f>
        <v>0</v>
      </c>
      <c r="BF10" s="8">
        <f t="shared" ref="BF10:BF39" si="15">IF(Q10&gt;AM10,1,0)</f>
        <v>0</v>
      </c>
      <c r="BG10" s="8">
        <f t="shared" ref="BG10:BG39" si="16">IF(BB10=1,IF(T10&gt;0,1,0),0)</f>
        <v>0</v>
      </c>
      <c r="BJ10" s="239" t="s">
        <v>132</v>
      </c>
      <c r="BK10" s="239" t="s">
        <v>133</v>
      </c>
      <c r="BL10" s="239" t="s">
        <v>134</v>
      </c>
      <c r="BM10" s="239" t="s">
        <v>135</v>
      </c>
    </row>
    <row r="11" spans="1:65" ht="20.25" customHeight="1">
      <c r="A11" s="17">
        <v>3</v>
      </c>
      <c r="B11" s="14" t="s">
        <v>3</v>
      </c>
      <c r="C11" s="354"/>
      <c r="D11" s="355"/>
      <c r="E11" s="354"/>
      <c r="F11" s="355"/>
      <c r="G11" s="354"/>
      <c r="H11" s="355"/>
      <c r="I11" s="354"/>
      <c r="J11" s="355"/>
      <c r="K11" s="80"/>
      <c r="L11" s="80"/>
      <c r="M11" s="349">
        <f t="shared" ref="M11:M39" si="17">AN11+AS11</f>
        <v>0</v>
      </c>
      <c r="N11" s="350"/>
      <c r="O11" s="350"/>
      <c r="P11" s="351"/>
      <c r="Q11" s="334"/>
      <c r="R11" s="335"/>
      <c r="S11" s="336"/>
      <c r="T11" s="334"/>
      <c r="U11" s="335"/>
      <c r="V11" s="336"/>
      <c r="W11" s="337">
        <f t="shared" ref="W11:W39" si="18">IF(M11=0,0,IF(M11=0,0,M11*120+IF($M$4="継続（就労支援）",0,AM11*100)+T11*100))+IF(M11&gt;4,10,0)</f>
        <v>0</v>
      </c>
      <c r="X11" s="338"/>
      <c r="Y11" s="267"/>
      <c r="Z11" s="268"/>
      <c r="AA11" s="269"/>
      <c r="AB11" s="270"/>
      <c r="AC11" s="270"/>
      <c r="AD11" s="270"/>
      <c r="AE11" s="270"/>
      <c r="AF11" s="270"/>
      <c r="AG11" s="270"/>
      <c r="AH11" s="270"/>
      <c r="AI11" s="271"/>
      <c r="AJ11" s="26"/>
      <c r="AK11" s="26"/>
      <c r="AL11" s="26"/>
      <c r="AM11" s="38">
        <f t="shared" si="7"/>
        <v>0</v>
      </c>
      <c r="AN11" s="6">
        <f t="shared" si="8"/>
        <v>0</v>
      </c>
      <c r="AO11" s="8">
        <f t="shared" si="9"/>
        <v>0</v>
      </c>
      <c r="AP11" s="8">
        <f t="shared" ref="AP11:AP39" si="19">+IF(AR11-7&gt;0,AR11-7,0)</f>
        <v>0</v>
      </c>
      <c r="AQ11" s="8">
        <f t="shared" si="0"/>
        <v>0</v>
      </c>
      <c r="AR11" s="8">
        <f t="shared" si="1"/>
        <v>0</v>
      </c>
      <c r="AS11" s="8">
        <f t="shared" si="10"/>
        <v>0</v>
      </c>
      <c r="AT11" s="8">
        <f t="shared" si="2"/>
        <v>0</v>
      </c>
      <c r="AU11" s="8">
        <f t="shared" ref="AU11:AU39" si="20">+IF(AW11-7&gt;0,AW11-7,0)</f>
        <v>0</v>
      </c>
      <c r="AV11" s="8">
        <f t="shared" si="3"/>
        <v>0</v>
      </c>
      <c r="AW11" s="8">
        <f t="shared" si="4"/>
        <v>0</v>
      </c>
      <c r="AX11" s="8">
        <f t="shared" si="11"/>
        <v>0</v>
      </c>
      <c r="AY11" s="9">
        <f t="shared" si="5"/>
        <v>0</v>
      </c>
      <c r="AZ11" s="9">
        <f t="shared" si="6"/>
        <v>0</v>
      </c>
      <c r="BB11" s="8">
        <f t="shared" si="12"/>
        <v>0</v>
      </c>
      <c r="BC11" s="8">
        <f t="shared" si="13"/>
        <v>0</v>
      </c>
      <c r="BD11" s="8">
        <f t="shared" si="14"/>
        <v>0</v>
      </c>
      <c r="BE11" s="8">
        <f t="shared" ref="BE11:BE39" si="21">IF(AO11+AT11&gt;0,IF(K11="有Ⅰ",1,IF(K11="有Ⅱ",1,0)),0)</f>
        <v>0</v>
      </c>
      <c r="BF11" s="8">
        <f t="shared" si="15"/>
        <v>0</v>
      </c>
      <c r="BG11" s="8">
        <f t="shared" si="16"/>
        <v>0</v>
      </c>
      <c r="BJ11" s="185">
        <v>1</v>
      </c>
      <c r="BK11" s="185">
        <v>510</v>
      </c>
      <c r="BL11" s="185">
        <v>760</v>
      </c>
      <c r="BM11" s="185">
        <v>1020</v>
      </c>
    </row>
    <row r="12" spans="1:65" ht="20.25" customHeight="1">
      <c r="A12" s="17">
        <v>4</v>
      </c>
      <c r="B12" s="14" t="s">
        <v>4</v>
      </c>
      <c r="C12" s="354"/>
      <c r="D12" s="355"/>
      <c r="E12" s="354"/>
      <c r="F12" s="355"/>
      <c r="G12" s="354"/>
      <c r="H12" s="355"/>
      <c r="I12" s="354"/>
      <c r="J12" s="355"/>
      <c r="K12" s="80"/>
      <c r="L12" s="80"/>
      <c r="M12" s="349">
        <f t="shared" si="17"/>
        <v>0</v>
      </c>
      <c r="N12" s="350"/>
      <c r="O12" s="350"/>
      <c r="P12" s="351"/>
      <c r="Q12" s="334"/>
      <c r="R12" s="335"/>
      <c r="S12" s="336"/>
      <c r="T12" s="334"/>
      <c r="U12" s="335"/>
      <c r="V12" s="336"/>
      <c r="W12" s="337">
        <f t="shared" si="18"/>
        <v>0</v>
      </c>
      <c r="X12" s="338"/>
      <c r="Y12" s="267"/>
      <c r="Z12" s="268"/>
      <c r="AA12" s="269"/>
      <c r="AB12" s="270"/>
      <c r="AC12" s="270"/>
      <c r="AD12" s="270"/>
      <c r="AE12" s="270"/>
      <c r="AF12" s="270"/>
      <c r="AG12" s="270"/>
      <c r="AH12" s="270"/>
      <c r="AI12" s="271"/>
      <c r="AJ12" s="26"/>
      <c r="AK12" s="26"/>
      <c r="AL12" s="26"/>
      <c r="AM12" s="38">
        <f t="shared" si="7"/>
        <v>0</v>
      </c>
      <c r="AN12" s="6">
        <f t="shared" si="8"/>
        <v>0</v>
      </c>
      <c r="AO12" s="8">
        <f t="shared" si="9"/>
        <v>0</v>
      </c>
      <c r="AP12" s="8">
        <f t="shared" si="19"/>
        <v>0</v>
      </c>
      <c r="AQ12" s="8">
        <f t="shared" si="0"/>
        <v>0</v>
      </c>
      <c r="AR12" s="8">
        <f t="shared" si="1"/>
        <v>0</v>
      </c>
      <c r="AS12" s="8">
        <f t="shared" si="10"/>
        <v>0</v>
      </c>
      <c r="AT12" s="8">
        <f t="shared" si="2"/>
        <v>0</v>
      </c>
      <c r="AU12" s="8">
        <f t="shared" si="20"/>
        <v>0</v>
      </c>
      <c r="AV12" s="8">
        <f t="shared" si="3"/>
        <v>0</v>
      </c>
      <c r="AW12" s="8">
        <f t="shared" si="4"/>
        <v>0</v>
      </c>
      <c r="AX12" s="8">
        <f t="shared" si="11"/>
        <v>0</v>
      </c>
      <c r="AY12" s="9">
        <f t="shared" si="5"/>
        <v>0</v>
      </c>
      <c r="AZ12" s="9">
        <f t="shared" si="6"/>
        <v>0</v>
      </c>
      <c r="BB12" s="8">
        <f t="shared" si="12"/>
        <v>0</v>
      </c>
      <c r="BC12" s="8">
        <f t="shared" si="13"/>
        <v>0</v>
      </c>
      <c r="BD12" s="8">
        <f t="shared" si="14"/>
        <v>0</v>
      </c>
      <c r="BE12" s="8">
        <f t="shared" si="21"/>
        <v>0</v>
      </c>
      <c r="BF12" s="8">
        <f t="shared" si="15"/>
        <v>0</v>
      </c>
      <c r="BG12" s="8">
        <f t="shared" si="16"/>
        <v>0</v>
      </c>
      <c r="BJ12" s="185">
        <v>2</v>
      </c>
      <c r="BK12" s="185">
        <v>1020</v>
      </c>
      <c r="BL12" s="185">
        <v>1520</v>
      </c>
      <c r="BM12" s="185">
        <v>2040</v>
      </c>
    </row>
    <row r="13" spans="1:65" ht="20.25" customHeight="1">
      <c r="A13" s="17">
        <v>5</v>
      </c>
      <c r="B13" s="14" t="s">
        <v>21</v>
      </c>
      <c r="C13" s="354"/>
      <c r="D13" s="355"/>
      <c r="E13" s="354"/>
      <c r="F13" s="355"/>
      <c r="G13" s="354"/>
      <c r="H13" s="355"/>
      <c r="I13" s="354"/>
      <c r="J13" s="355"/>
      <c r="K13" s="80"/>
      <c r="L13" s="80"/>
      <c r="M13" s="349">
        <f t="shared" si="17"/>
        <v>0</v>
      </c>
      <c r="N13" s="350"/>
      <c r="O13" s="350"/>
      <c r="P13" s="351"/>
      <c r="Q13" s="334"/>
      <c r="R13" s="335"/>
      <c r="S13" s="336"/>
      <c r="T13" s="334"/>
      <c r="U13" s="335"/>
      <c r="V13" s="336"/>
      <c r="W13" s="337">
        <f t="shared" si="18"/>
        <v>0</v>
      </c>
      <c r="X13" s="338"/>
      <c r="Y13" s="267"/>
      <c r="Z13" s="268"/>
      <c r="AA13" s="269"/>
      <c r="AB13" s="270"/>
      <c r="AC13" s="270"/>
      <c r="AD13" s="270"/>
      <c r="AE13" s="270"/>
      <c r="AF13" s="270"/>
      <c r="AG13" s="270"/>
      <c r="AH13" s="270"/>
      <c r="AI13" s="271"/>
      <c r="AJ13" s="26"/>
      <c r="AK13" s="26"/>
      <c r="AL13" s="26"/>
      <c r="AM13" s="38">
        <f t="shared" si="7"/>
        <v>0</v>
      </c>
      <c r="AN13" s="6">
        <f t="shared" si="8"/>
        <v>0</v>
      </c>
      <c r="AO13" s="8">
        <f t="shared" si="9"/>
        <v>0</v>
      </c>
      <c r="AP13" s="8">
        <f t="shared" si="19"/>
        <v>0</v>
      </c>
      <c r="AQ13" s="8">
        <f t="shared" si="0"/>
        <v>0</v>
      </c>
      <c r="AR13" s="8">
        <f t="shared" si="1"/>
        <v>0</v>
      </c>
      <c r="AS13" s="8">
        <f t="shared" si="10"/>
        <v>0</v>
      </c>
      <c r="AT13" s="8">
        <f t="shared" si="2"/>
        <v>0</v>
      </c>
      <c r="AU13" s="8">
        <f t="shared" si="20"/>
        <v>0</v>
      </c>
      <c r="AV13" s="8">
        <f t="shared" si="3"/>
        <v>0</v>
      </c>
      <c r="AW13" s="8">
        <f t="shared" si="4"/>
        <v>0</v>
      </c>
      <c r="AX13" s="8">
        <f t="shared" si="11"/>
        <v>0</v>
      </c>
      <c r="AY13" s="9">
        <f t="shared" si="5"/>
        <v>0</v>
      </c>
      <c r="AZ13" s="9">
        <f t="shared" si="6"/>
        <v>0</v>
      </c>
      <c r="BB13" s="8">
        <f t="shared" si="12"/>
        <v>0</v>
      </c>
      <c r="BC13" s="8">
        <f t="shared" si="13"/>
        <v>0</v>
      </c>
      <c r="BD13" s="8">
        <f t="shared" si="14"/>
        <v>0</v>
      </c>
      <c r="BE13" s="8">
        <f t="shared" si="21"/>
        <v>0</v>
      </c>
      <c r="BF13" s="8">
        <f>IF(Q13&gt;AM13,1,0)</f>
        <v>0</v>
      </c>
      <c r="BG13" s="8">
        <f>IF(BB13=1,IF(T13&gt;0,1,0),0)</f>
        <v>0</v>
      </c>
      <c r="BJ13" s="185">
        <v>3</v>
      </c>
      <c r="BK13" s="185">
        <v>1530</v>
      </c>
      <c r="BL13" s="185">
        <v>2280</v>
      </c>
      <c r="BM13" s="185">
        <v>3060</v>
      </c>
    </row>
    <row r="14" spans="1:65" ht="20.25" customHeight="1">
      <c r="A14" s="17">
        <v>6</v>
      </c>
      <c r="B14" s="14" t="s">
        <v>22</v>
      </c>
      <c r="C14" s="354"/>
      <c r="D14" s="355"/>
      <c r="E14" s="354"/>
      <c r="F14" s="355"/>
      <c r="G14" s="354"/>
      <c r="H14" s="355"/>
      <c r="I14" s="354"/>
      <c r="J14" s="355"/>
      <c r="K14" s="80"/>
      <c r="L14" s="80"/>
      <c r="M14" s="349">
        <f t="shared" si="17"/>
        <v>0</v>
      </c>
      <c r="N14" s="350"/>
      <c r="O14" s="350"/>
      <c r="P14" s="351"/>
      <c r="Q14" s="334"/>
      <c r="R14" s="335"/>
      <c r="S14" s="336"/>
      <c r="T14" s="334"/>
      <c r="U14" s="335"/>
      <c r="V14" s="336"/>
      <c r="W14" s="337">
        <f t="shared" si="18"/>
        <v>0</v>
      </c>
      <c r="X14" s="338"/>
      <c r="Y14" s="267"/>
      <c r="Z14" s="268"/>
      <c r="AA14" s="269"/>
      <c r="AB14" s="270"/>
      <c r="AC14" s="270"/>
      <c r="AD14" s="270"/>
      <c r="AE14" s="270"/>
      <c r="AF14" s="270"/>
      <c r="AG14" s="270"/>
      <c r="AH14" s="270"/>
      <c r="AI14" s="271"/>
      <c r="AJ14" s="26"/>
      <c r="AK14" s="26"/>
      <c r="AL14" s="26"/>
      <c r="AM14" s="38">
        <f t="shared" si="7"/>
        <v>0</v>
      </c>
      <c r="AN14" s="6">
        <f t="shared" si="8"/>
        <v>0</v>
      </c>
      <c r="AO14" s="8">
        <f t="shared" si="9"/>
        <v>0</v>
      </c>
      <c r="AP14" s="8">
        <f t="shared" si="19"/>
        <v>0</v>
      </c>
      <c r="AQ14" s="8">
        <f t="shared" si="0"/>
        <v>0</v>
      </c>
      <c r="AR14" s="8">
        <f t="shared" si="1"/>
        <v>0</v>
      </c>
      <c r="AS14" s="8">
        <f t="shared" si="10"/>
        <v>0</v>
      </c>
      <c r="AT14" s="8">
        <f t="shared" si="2"/>
        <v>0</v>
      </c>
      <c r="AU14" s="8">
        <f t="shared" si="20"/>
        <v>0</v>
      </c>
      <c r="AV14" s="8">
        <f t="shared" si="3"/>
        <v>0</v>
      </c>
      <c r="AW14" s="8">
        <f t="shared" si="4"/>
        <v>0</v>
      </c>
      <c r="AX14" s="8">
        <f t="shared" si="11"/>
        <v>0</v>
      </c>
      <c r="AY14" s="9">
        <f t="shared" si="5"/>
        <v>0</v>
      </c>
      <c r="AZ14" s="9">
        <f t="shared" si="6"/>
        <v>0</v>
      </c>
      <c r="BB14" s="8">
        <f t="shared" si="12"/>
        <v>0</v>
      </c>
      <c r="BC14" s="8">
        <f t="shared" si="13"/>
        <v>0</v>
      </c>
      <c r="BD14" s="8">
        <f t="shared" si="14"/>
        <v>0</v>
      </c>
      <c r="BE14" s="8">
        <f t="shared" si="21"/>
        <v>0</v>
      </c>
      <c r="BF14" s="8">
        <f t="shared" si="15"/>
        <v>0</v>
      </c>
      <c r="BG14" s="8">
        <f t="shared" si="16"/>
        <v>0</v>
      </c>
      <c r="BJ14" s="185">
        <v>4</v>
      </c>
      <c r="BK14" s="185">
        <v>2040</v>
      </c>
      <c r="BL14" s="185">
        <v>3040</v>
      </c>
      <c r="BM14" s="185">
        <v>4080</v>
      </c>
    </row>
    <row r="15" spans="1:65" ht="20.25" customHeight="1">
      <c r="A15" s="17">
        <v>7</v>
      </c>
      <c r="B15" s="14" t="s">
        <v>5</v>
      </c>
      <c r="C15" s="354"/>
      <c r="D15" s="355"/>
      <c r="E15" s="354"/>
      <c r="F15" s="355"/>
      <c r="G15" s="354"/>
      <c r="H15" s="355"/>
      <c r="I15" s="354"/>
      <c r="J15" s="355"/>
      <c r="K15" s="80"/>
      <c r="L15" s="80"/>
      <c r="M15" s="349">
        <f t="shared" si="17"/>
        <v>0</v>
      </c>
      <c r="N15" s="350"/>
      <c r="O15" s="350"/>
      <c r="P15" s="351"/>
      <c r="Q15" s="334"/>
      <c r="R15" s="335"/>
      <c r="S15" s="336"/>
      <c r="T15" s="334"/>
      <c r="U15" s="335"/>
      <c r="V15" s="336"/>
      <c r="W15" s="337">
        <f t="shared" si="18"/>
        <v>0</v>
      </c>
      <c r="X15" s="338"/>
      <c r="Y15" s="473"/>
      <c r="Z15" s="268"/>
      <c r="AA15" s="269"/>
      <c r="AB15" s="270"/>
      <c r="AC15" s="270"/>
      <c r="AD15" s="270"/>
      <c r="AE15" s="270"/>
      <c r="AF15" s="270"/>
      <c r="AG15" s="270"/>
      <c r="AH15" s="270"/>
      <c r="AI15" s="271"/>
      <c r="AJ15" s="26"/>
      <c r="AK15" s="26"/>
      <c r="AL15" s="26"/>
      <c r="AM15" s="38">
        <f t="shared" si="7"/>
        <v>0</v>
      </c>
      <c r="AN15" s="6">
        <f t="shared" si="8"/>
        <v>0</v>
      </c>
      <c r="AO15" s="8">
        <f t="shared" si="9"/>
        <v>0</v>
      </c>
      <c r="AP15" s="8">
        <f t="shared" si="19"/>
        <v>0</v>
      </c>
      <c r="AQ15" s="8">
        <f t="shared" si="0"/>
        <v>0</v>
      </c>
      <c r="AR15" s="8">
        <f t="shared" si="1"/>
        <v>0</v>
      </c>
      <c r="AS15" s="8">
        <f t="shared" si="10"/>
        <v>0</v>
      </c>
      <c r="AT15" s="8">
        <f t="shared" si="2"/>
        <v>0</v>
      </c>
      <c r="AU15" s="8">
        <f t="shared" si="20"/>
        <v>0</v>
      </c>
      <c r="AV15" s="8">
        <f t="shared" si="3"/>
        <v>0</v>
      </c>
      <c r="AW15" s="8">
        <f t="shared" si="4"/>
        <v>0</v>
      </c>
      <c r="AX15" s="8">
        <f t="shared" si="11"/>
        <v>0</v>
      </c>
      <c r="AY15" s="9">
        <f t="shared" si="5"/>
        <v>0</v>
      </c>
      <c r="AZ15" s="9">
        <f t="shared" si="6"/>
        <v>0</v>
      </c>
      <c r="BB15" s="8">
        <f t="shared" si="12"/>
        <v>0</v>
      </c>
      <c r="BC15" s="8">
        <f t="shared" si="13"/>
        <v>0</v>
      </c>
      <c r="BD15" s="8">
        <f t="shared" si="14"/>
        <v>0</v>
      </c>
      <c r="BE15" s="8">
        <f t="shared" si="21"/>
        <v>0</v>
      </c>
      <c r="BF15" s="8">
        <f t="shared" si="15"/>
        <v>0</v>
      </c>
      <c r="BG15" s="8">
        <f t="shared" si="16"/>
        <v>0</v>
      </c>
      <c r="BJ15" s="185">
        <v>5</v>
      </c>
      <c r="BK15" s="185">
        <v>2550</v>
      </c>
      <c r="BL15" s="185">
        <v>3800</v>
      </c>
      <c r="BM15" s="185">
        <v>5100</v>
      </c>
    </row>
    <row r="16" spans="1:65" ht="20.25" customHeight="1">
      <c r="A16" s="17">
        <v>8</v>
      </c>
      <c r="B16" s="14" t="s">
        <v>1</v>
      </c>
      <c r="C16" s="354"/>
      <c r="D16" s="355"/>
      <c r="E16" s="354"/>
      <c r="F16" s="355"/>
      <c r="G16" s="354"/>
      <c r="H16" s="355"/>
      <c r="I16" s="354"/>
      <c r="J16" s="355"/>
      <c r="K16" s="80"/>
      <c r="L16" s="80"/>
      <c r="M16" s="349">
        <f t="shared" si="17"/>
        <v>0</v>
      </c>
      <c r="N16" s="350"/>
      <c r="O16" s="350"/>
      <c r="P16" s="351"/>
      <c r="Q16" s="334"/>
      <c r="R16" s="335"/>
      <c r="S16" s="336"/>
      <c r="T16" s="334"/>
      <c r="U16" s="335"/>
      <c r="V16" s="336"/>
      <c r="W16" s="337">
        <f t="shared" si="18"/>
        <v>0</v>
      </c>
      <c r="X16" s="338"/>
      <c r="Y16" s="267"/>
      <c r="Z16" s="268"/>
      <c r="AA16" s="269"/>
      <c r="AB16" s="270"/>
      <c r="AC16" s="270"/>
      <c r="AD16" s="270"/>
      <c r="AE16" s="270"/>
      <c r="AF16" s="270"/>
      <c r="AG16" s="270"/>
      <c r="AH16" s="270"/>
      <c r="AI16" s="271"/>
      <c r="AJ16" s="26"/>
      <c r="AK16" s="26"/>
      <c r="AL16" s="26"/>
      <c r="AM16" s="38">
        <f t="shared" si="7"/>
        <v>0</v>
      </c>
      <c r="AN16" s="6">
        <f t="shared" si="8"/>
        <v>0</v>
      </c>
      <c r="AO16" s="8">
        <f t="shared" si="9"/>
        <v>0</v>
      </c>
      <c r="AP16" s="8">
        <f t="shared" si="19"/>
        <v>0</v>
      </c>
      <c r="AQ16" s="8">
        <f t="shared" si="0"/>
        <v>0</v>
      </c>
      <c r="AR16" s="8">
        <f t="shared" si="1"/>
        <v>0</v>
      </c>
      <c r="AS16" s="8">
        <f t="shared" si="10"/>
        <v>0</v>
      </c>
      <c r="AT16" s="8">
        <f t="shared" si="2"/>
        <v>0</v>
      </c>
      <c r="AU16" s="8">
        <f t="shared" si="20"/>
        <v>0</v>
      </c>
      <c r="AV16" s="8">
        <f t="shared" si="3"/>
        <v>0</v>
      </c>
      <c r="AW16" s="8">
        <f t="shared" si="4"/>
        <v>0</v>
      </c>
      <c r="AX16" s="8">
        <f t="shared" si="11"/>
        <v>0</v>
      </c>
      <c r="AY16" s="9">
        <f t="shared" si="5"/>
        <v>0</v>
      </c>
      <c r="AZ16" s="9">
        <f t="shared" si="6"/>
        <v>0</v>
      </c>
      <c r="BB16" s="8">
        <f t="shared" si="12"/>
        <v>0</v>
      </c>
      <c r="BC16" s="8">
        <f t="shared" si="13"/>
        <v>0</v>
      </c>
      <c r="BD16" s="8">
        <f t="shared" si="14"/>
        <v>0</v>
      </c>
      <c r="BE16" s="8">
        <f t="shared" si="21"/>
        <v>0</v>
      </c>
      <c r="BF16" s="8">
        <f t="shared" si="15"/>
        <v>0</v>
      </c>
      <c r="BG16" s="8">
        <f t="shared" si="16"/>
        <v>0</v>
      </c>
      <c r="BJ16" s="185">
        <v>6</v>
      </c>
      <c r="BK16" s="185">
        <v>3060</v>
      </c>
      <c r="BL16" s="185">
        <v>4560</v>
      </c>
      <c r="BM16" s="185">
        <v>6120</v>
      </c>
    </row>
    <row r="17" spans="1:65" ht="20.25" customHeight="1">
      <c r="A17" s="17">
        <v>9</v>
      </c>
      <c r="B17" s="14" t="s">
        <v>2</v>
      </c>
      <c r="C17" s="354"/>
      <c r="D17" s="355"/>
      <c r="E17" s="354"/>
      <c r="F17" s="355"/>
      <c r="G17" s="354"/>
      <c r="H17" s="355"/>
      <c r="I17" s="354"/>
      <c r="J17" s="355"/>
      <c r="K17" s="80"/>
      <c r="L17" s="80"/>
      <c r="M17" s="349">
        <f t="shared" si="17"/>
        <v>0</v>
      </c>
      <c r="N17" s="350"/>
      <c r="O17" s="350"/>
      <c r="P17" s="351"/>
      <c r="Q17" s="334"/>
      <c r="R17" s="335"/>
      <c r="S17" s="336"/>
      <c r="T17" s="334"/>
      <c r="U17" s="335"/>
      <c r="V17" s="336"/>
      <c r="W17" s="337">
        <f t="shared" si="18"/>
        <v>0</v>
      </c>
      <c r="X17" s="338"/>
      <c r="Y17" s="267"/>
      <c r="Z17" s="268"/>
      <c r="AA17" s="269"/>
      <c r="AB17" s="270"/>
      <c r="AC17" s="270"/>
      <c r="AD17" s="270"/>
      <c r="AE17" s="270"/>
      <c r="AF17" s="270"/>
      <c r="AG17" s="270"/>
      <c r="AH17" s="270"/>
      <c r="AI17" s="271"/>
      <c r="AJ17" s="26"/>
      <c r="AK17" s="26"/>
      <c r="AL17" s="26"/>
      <c r="AM17" s="38">
        <f t="shared" si="7"/>
        <v>0</v>
      </c>
      <c r="AN17" s="6">
        <f t="shared" si="8"/>
        <v>0</v>
      </c>
      <c r="AO17" s="8">
        <f t="shared" si="9"/>
        <v>0</v>
      </c>
      <c r="AP17" s="8">
        <f t="shared" si="19"/>
        <v>0</v>
      </c>
      <c r="AQ17" s="8">
        <f t="shared" si="0"/>
        <v>0</v>
      </c>
      <c r="AR17" s="8">
        <f t="shared" si="1"/>
        <v>0</v>
      </c>
      <c r="AS17" s="8">
        <f t="shared" si="10"/>
        <v>0</v>
      </c>
      <c r="AT17" s="8">
        <f t="shared" si="2"/>
        <v>0</v>
      </c>
      <c r="AU17" s="8">
        <f t="shared" si="20"/>
        <v>0</v>
      </c>
      <c r="AV17" s="8">
        <f t="shared" si="3"/>
        <v>0</v>
      </c>
      <c r="AW17" s="8">
        <f t="shared" si="4"/>
        <v>0</v>
      </c>
      <c r="AX17" s="8">
        <f t="shared" si="11"/>
        <v>0</v>
      </c>
      <c r="AY17" s="9">
        <f t="shared" si="5"/>
        <v>0</v>
      </c>
      <c r="AZ17" s="9">
        <f t="shared" si="6"/>
        <v>0</v>
      </c>
      <c r="BB17" s="8">
        <f t="shared" si="12"/>
        <v>0</v>
      </c>
      <c r="BC17" s="8">
        <f t="shared" si="13"/>
        <v>0</v>
      </c>
      <c r="BD17" s="8">
        <f t="shared" si="14"/>
        <v>0</v>
      </c>
      <c r="BE17" s="8">
        <f t="shared" si="21"/>
        <v>0</v>
      </c>
      <c r="BF17" s="8">
        <f t="shared" si="15"/>
        <v>0</v>
      </c>
      <c r="BG17" s="8">
        <f t="shared" si="16"/>
        <v>0</v>
      </c>
      <c r="BJ17" s="185">
        <v>7</v>
      </c>
      <c r="BK17" s="185">
        <v>3570</v>
      </c>
      <c r="BL17" s="185">
        <v>5320</v>
      </c>
      <c r="BM17" s="185">
        <v>7140</v>
      </c>
    </row>
    <row r="18" spans="1:65" ht="20.25" customHeight="1">
      <c r="A18" s="17">
        <v>10</v>
      </c>
      <c r="B18" s="14" t="s">
        <v>3</v>
      </c>
      <c r="C18" s="354"/>
      <c r="D18" s="355"/>
      <c r="E18" s="354"/>
      <c r="F18" s="355"/>
      <c r="G18" s="354"/>
      <c r="H18" s="355"/>
      <c r="I18" s="354"/>
      <c r="J18" s="355"/>
      <c r="K18" s="80"/>
      <c r="L18" s="80"/>
      <c r="M18" s="349">
        <f t="shared" si="17"/>
        <v>0</v>
      </c>
      <c r="N18" s="350"/>
      <c r="O18" s="350"/>
      <c r="P18" s="351"/>
      <c r="Q18" s="334"/>
      <c r="R18" s="335"/>
      <c r="S18" s="336"/>
      <c r="T18" s="334"/>
      <c r="U18" s="335"/>
      <c r="V18" s="336"/>
      <c r="W18" s="337">
        <f t="shared" si="18"/>
        <v>0</v>
      </c>
      <c r="X18" s="338"/>
      <c r="Y18" s="267"/>
      <c r="Z18" s="268"/>
      <c r="AA18" s="269"/>
      <c r="AB18" s="270"/>
      <c r="AC18" s="270"/>
      <c r="AD18" s="270"/>
      <c r="AE18" s="270"/>
      <c r="AF18" s="270"/>
      <c r="AG18" s="270"/>
      <c r="AH18" s="270"/>
      <c r="AI18" s="271"/>
      <c r="AJ18" s="26"/>
      <c r="AK18" s="26"/>
      <c r="AL18" s="26"/>
      <c r="AM18" s="38">
        <f t="shared" si="7"/>
        <v>0</v>
      </c>
      <c r="AN18" s="6">
        <f t="shared" si="8"/>
        <v>0</v>
      </c>
      <c r="AO18" s="8">
        <f t="shared" si="9"/>
        <v>0</v>
      </c>
      <c r="AP18" s="8">
        <f t="shared" si="19"/>
        <v>0</v>
      </c>
      <c r="AQ18" s="8">
        <f t="shared" si="0"/>
        <v>0</v>
      </c>
      <c r="AR18" s="8">
        <f t="shared" si="1"/>
        <v>0</v>
      </c>
      <c r="AS18" s="8">
        <f t="shared" si="10"/>
        <v>0</v>
      </c>
      <c r="AT18" s="8">
        <f t="shared" si="2"/>
        <v>0</v>
      </c>
      <c r="AU18" s="8">
        <f t="shared" si="20"/>
        <v>0</v>
      </c>
      <c r="AV18" s="8">
        <f t="shared" si="3"/>
        <v>0</v>
      </c>
      <c r="AW18" s="8">
        <f t="shared" si="4"/>
        <v>0</v>
      </c>
      <c r="AX18" s="8">
        <f t="shared" si="11"/>
        <v>0</v>
      </c>
      <c r="AY18" s="9">
        <f t="shared" si="5"/>
        <v>0</v>
      </c>
      <c r="AZ18" s="9">
        <f t="shared" si="6"/>
        <v>0</v>
      </c>
      <c r="BB18" s="8">
        <f t="shared" si="12"/>
        <v>0</v>
      </c>
      <c r="BC18" s="8">
        <f t="shared" si="13"/>
        <v>0</v>
      </c>
      <c r="BD18" s="8">
        <f t="shared" si="14"/>
        <v>0</v>
      </c>
      <c r="BE18" s="8">
        <f t="shared" si="21"/>
        <v>0</v>
      </c>
      <c r="BF18" s="8">
        <f t="shared" si="15"/>
        <v>0</v>
      </c>
      <c r="BG18" s="8">
        <f t="shared" si="16"/>
        <v>0</v>
      </c>
      <c r="BJ18" s="185">
        <v>8</v>
      </c>
      <c r="BK18" s="185">
        <v>4080</v>
      </c>
      <c r="BL18" s="185">
        <v>6080</v>
      </c>
      <c r="BM18" s="185">
        <v>8160</v>
      </c>
    </row>
    <row r="19" spans="1:65" ht="20.25" customHeight="1">
      <c r="A19" s="17">
        <v>11</v>
      </c>
      <c r="B19" s="14" t="s">
        <v>4</v>
      </c>
      <c r="C19" s="354"/>
      <c r="D19" s="355"/>
      <c r="E19" s="354"/>
      <c r="F19" s="355"/>
      <c r="G19" s="354"/>
      <c r="H19" s="355"/>
      <c r="I19" s="354"/>
      <c r="J19" s="355"/>
      <c r="K19" s="80"/>
      <c r="L19" s="80"/>
      <c r="M19" s="349">
        <f t="shared" si="17"/>
        <v>0</v>
      </c>
      <c r="N19" s="350"/>
      <c r="O19" s="350"/>
      <c r="P19" s="351"/>
      <c r="Q19" s="334"/>
      <c r="R19" s="335"/>
      <c r="S19" s="336"/>
      <c r="T19" s="334"/>
      <c r="U19" s="335"/>
      <c r="V19" s="336"/>
      <c r="W19" s="337">
        <f t="shared" si="18"/>
        <v>0</v>
      </c>
      <c r="X19" s="338"/>
      <c r="Y19" s="267"/>
      <c r="Z19" s="268"/>
      <c r="AA19" s="269"/>
      <c r="AB19" s="270"/>
      <c r="AC19" s="270"/>
      <c r="AD19" s="270"/>
      <c r="AE19" s="270"/>
      <c r="AF19" s="270"/>
      <c r="AG19" s="270"/>
      <c r="AH19" s="270"/>
      <c r="AI19" s="271"/>
      <c r="AJ19" s="26"/>
      <c r="AK19" s="26"/>
      <c r="AL19" s="26"/>
      <c r="AM19" s="38">
        <f t="shared" si="7"/>
        <v>0</v>
      </c>
      <c r="AN19" s="6">
        <f t="shared" si="8"/>
        <v>0</v>
      </c>
      <c r="AO19" s="8">
        <f t="shared" si="9"/>
        <v>0</v>
      </c>
      <c r="AP19" s="8">
        <f t="shared" si="19"/>
        <v>0</v>
      </c>
      <c r="AQ19" s="8">
        <f t="shared" si="0"/>
        <v>0</v>
      </c>
      <c r="AR19" s="8">
        <f t="shared" si="1"/>
        <v>0</v>
      </c>
      <c r="AS19" s="8">
        <f t="shared" si="10"/>
        <v>0</v>
      </c>
      <c r="AT19" s="8">
        <f t="shared" si="2"/>
        <v>0</v>
      </c>
      <c r="AU19" s="8">
        <f t="shared" si="20"/>
        <v>0</v>
      </c>
      <c r="AV19" s="8">
        <f t="shared" si="3"/>
        <v>0</v>
      </c>
      <c r="AW19" s="8">
        <f t="shared" si="4"/>
        <v>0</v>
      </c>
      <c r="AX19" s="8">
        <f t="shared" si="11"/>
        <v>0</v>
      </c>
      <c r="AY19" s="9">
        <f t="shared" si="5"/>
        <v>0</v>
      </c>
      <c r="AZ19" s="9">
        <f t="shared" si="6"/>
        <v>0</v>
      </c>
      <c r="BB19" s="8">
        <f t="shared" si="12"/>
        <v>0</v>
      </c>
      <c r="BC19" s="8">
        <f t="shared" si="13"/>
        <v>0</v>
      </c>
      <c r="BD19" s="8">
        <f t="shared" si="14"/>
        <v>0</v>
      </c>
      <c r="BE19" s="8">
        <f t="shared" si="21"/>
        <v>0</v>
      </c>
      <c r="BF19" s="8">
        <f t="shared" si="15"/>
        <v>0</v>
      </c>
      <c r="BG19" s="8">
        <f t="shared" si="16"/>
        <v>0</v>
      </c>
      <c r="BJ19" s="152"/>
      <c r="BK19" s="152"/>
      <c r="BL19" s="152"/>
      <c r="BM19" s="152"/>
    </row>
    <row r="20" spans="1:65" ht="20.25" customHeight="1">
      <c r="A20" s="17">
        <v>12</v>
      </c>
      <c r="B20" s="14" t="s">
        <v>21</v>
      </c>
      <c r="C20" s="354"/>
      <c r="D20" s="355"/>
      <c r="E20" s="354"/>
      <c r="F20" s="355"/>
      <c r="G20" s="354"/>
      <c r="H20" s="355"/>
      <c r="I20" s="354"/>
      <c r="J20" s="355"/>
      <c r="K20" s="80"/>
      <c r="L20" s="80"/>
      <c r="M20" s="349">
        <f t="shared" si="17"/>
        <v>0</v>
      </c>
      <c r="N20" s="350"/>
      <c r="O20" s="350"/>
      <c r="P20" s="351"/>
      <c r="Q20" s="334"/>
      <c r="R20" s="335"/>
      <c r="S20" s="336"/>
      <c r="T20" s="334"/>
      <c r="U20" s="335"/>
      <c r="V20" s="336"/>
      <c r="W20" s="337">
        <f t="shared" si="18"/>
        <v>0</v>
      </c>
      <c r="X20" s="338"/>
      <c r="Y20" s="267"/>
      <c r="Z20" s="268"/>
      <c r="AA20" s="269"/>
      <c r="AB20" s="270"/>
      <c r="AC20" s="270"/>
      <c r="AD20" s="270"/>
      <c r="AE20" s="270"/>
      <c r="AF20" s="270"/>
      <c r="AG20" s="270"/>
      <c r="AH20" s="270"/>
      <c r="AI20" s="271"/>
      <c r="AJ20" s="26"/>
      <c r="AK20" s="26"/>
      <c r="AL20" s="26"/>
      <c r="AM20" s="38">
        <f t="shared" si="7"/>
        <v>0</v>
      </c>
      <c r="AN20" s="6">
        <f t="shared" si="8"/>
        <v>0</v>
      </c>
      <c r="AO20" s="8">
        <f t="shared" si="9"/>
        <v>0</v>
      </c>
      <c r="AP20" s="8">
        <f t="shared" si="19"/>
        <v>0</v>
      </c>
      <c r="AQ20" s="8">
        <f t="shared" si="0"/>
        <v>0</v>
      </c>
      <c r="AR20" s="8">
        <f t="shared" si="1"/>
        <v>0</v>
      </c>
      <c r="AS20" s="8">
        <f t="shared" si="10"/>
        <v>0</v>
      </c>
      <c r="AT20" s="8">
        <f t="shared" si="2"/>
        <v>0</v>
      </c>
      <c r="AU20" s="8">
        <f t="shared" si="20"/>
        <v>0</v>
      </c>
      <c r="AV20" s="8">
        <f t="shared" si="3"/>
        <v>0</v>
      </c>
      <c r="AW20" s="8">
        <f t="shared" si="4"/>
        <v>0</v>
      </c>
      <c r="AX20" s="8">
        <f t="shared" si="11"/>
        <v>0</v>
      </c>
      <c r="AY20" s="9">
        <f t="shared" si="5"/>
        <v>0</v>
      </c>
      <c r="AZ20" s="9">
        <f t="shared" si="6"/>
        <v>0</v>
      </c>
      <c r="BB20" s="8">
        <f t="shared" si="12"/>
        <v>0</v>
      </c>
      <c r="BC20" s="8">
        <f t="shared" si="13"/>
        <v>0</v>
      </c>
      <c r="BD20" s="8">
        <f t="shared" si="14"/>
        <v>0</v>
      </c>
      <c r="BE20" s="8">
        <f t="shared" si="21"/>
        <v>0</v>
      </c>
      <c r="BF20" s="8">
        <f t="shared" si="15"/>
        <v>0</v>
      </c>
      <c r="BG20" s="8">
        <f t="shared" si="16"/>
        <v>0</v>
      </c>
      <c r="BJ20" s="152" t="s">
        <v>136</v>
      </c>
      <c r="BK20" s="152"/>
      <c r="BL20" s="152"/>
      <c r="BM20" s="152"/>
    </row>
    <row r="21" spans="1:65" ht="20.25" customHeight="1">
      <c r="A21" s="17">
        <v>13</v>
      </c>
      <c r="B21" s="14" t="s">
        <v>22</v>
      </c>
      <c r="C21" s="354"/>
      <c r="D21" s="355"/>
      <c r="E21" s="354"/>
      <c r="F21" s="355"/>
      <c r="G21" s="354"/>
      <c r="H21" s="355"/>
      <c r="I21" s="354"/>
      <c r="J21" s="355"/>
      <c r="K21" s="80"/>
      <c r="L21" s="80"/>
      <c r="M21" s="349">
        <f t="shared" si="17"/>
        <v>0</v>
      </c>
      <c r="N21" s="350"/>
      <c r="O21" s="350"/>
      <c r="P21" s="351"/>
      <c r="Q21" s="334"/>
      <c r="R21" s="335"/>
      <c r="S21" s="336"/>
      <c r="T21" s="334"/>
      <c r="U21" s="335"/>
      <c r="V21" s="336"/>
      <c r="W21" s="337">
        <f t="shared" si="18"/>
        <v>0</v>
      </c>
      <c r="X21" s="338"/>
      <c r="Y21" s="267"/>
      <c r="Z21" s="268"/>
      <c r="AA21" s="269"/>
      <c r="AB21" s="270"/>
      <c r="AC21" s="270"/>
      <c r="AD21" s="270"/>
      <c r="AE21" s="270"/>
      <c r="AF21" s="270"/>
      <c r="AG21" s="270"/>
      <c r="AH21" s="270"/>
      <c r="AI21" s="271"/>
      <c r="AJ21" s="26"/>
      <c r="AK21" s="26"/>
      <c r="AL21" s="26"/>
      <c r="AM21" s="38">
        <f t="shared" si="7"/>
        <v>0</v>
      </c>
      <c r="AN21" s="6">
        <f t="shared" si="8"/>
        <v>0</v>
      </c>
      <c r="AO21" s="8">
        <f t="shared" si="9"/>
        <v>0</v>
      </c>
      <c r="AP21" s="8">
        <f t="shared" si="19"/>
        <v>0</v>
      </c>
      <c r="AQ21" s="8">
        <f t="shared" si="0"/>
        <v>0</v>
      </c>
      <c r="AR21" s="8">
        <f t="shared" si="1"/>
        <v>0</v>
      </c>
      <c r="AS21" s="8">
        <f t="shared" si="10"/>
        <v>0</v>
      </c>
      <c r="AT21" s="8">
        <f t="shared" si="2"/>
        <v>0</v>
      </c>
      <c r="AU21" s="8">
        <f t="shared" si="20"/>
        <v>0</v>
      </c>
      <c r="AV21" s="8">
        <f t="shared" si="3"/>
        <v>0</v>
      </c>
      <c r="AW21" s="8">
        <f t="shared" si="4"/>
        <v>0</v>
      </c>
      <c r="AX21" s="8">
        <f t="shared" si="11"/>
        <v>0</v>
      </c>
      <c r="AY21" s="9">
        <f t="shared" si="5"/>
        <v>0</v>
      </c>
      <c r="AZ21" s="9">
        <f t="shared" si="6"/>
        <v>0</v>
      </c>
      <c r="BB21" s="8">
        <f t="shared" si="12"/>
        <v>0</v>
      </c>
      <c r="BC21" s="8">
        <f t="shared" si="13"/>
        <v>0</v>
      </c>
      <c r="BD21" s="8">
        <f t="shared" si="14"/>
        <v>0</v>
      </c>
      <c r="BE21" s="8">
        <f t="shared" si="21"/>
        <v>0</v>
      </c>
      <c r="BF21" s="8">
        <f t="shared" si="15"/>
        <v>0</v>
      </c>
      <c r="BG21" s="8">
        <f t="shared" si="16"/>
        <v>0</v>
      </c>
      <c r="BJ21" s="239" t="s">
        <v>132</v>
      </c>
      <c r="BK21" s="239" t="s">
        <v>133</v>
      </c>
      <c r="BL21" s="239" t="s">
        <v>134</v>
      </c>
      <c r="BM21" s="239" t="s">
        <v>135</v>
      </c>
    </row>
    <row r="22" spans="1:65" ht="20.25" customHeight="1">
      <c r="A22" s="17">
        <v>14</v>
      </c>
      <c r="B22" s="14" t="s">
        <v>5</v>
      </c>
      <c r="C22" s="354"/>
      <c r="D22" s="355"/>
      <c r="E22" s="354"/>
      <c r="F22" s="355"/>
      <c r="G22" s="354"/>
      <c r="H22" s="355"/>
      <c r="I22" s="354"/>
      <c r="J22" s="355"/>
      <c r="K22" s="80"/>
      <c r="L22" s="80"/>
      <c r="M22" s="349">
        <f t="shared" si="17"/>
        <v>0</v>
      </c>
      <c r="N22" s="350"/>
      <c r="O22" s="350"/>
      <c r="P22" s="351"/>
      <c r="Q22" s="334"/>
      <c r="R22" s="335"/>
      <c r="S22" s="336"/>
      <c r="T22" s="334"/>
      <c r="U22" s="335"/>
      <c r="V22" s="336"/>
      <c r="W22" s="337">
        <f t="shared" si="18"/>
        <v>0</v>
      </c>
      <c r="X22" s="338"/>
      <c r="Y22" s="267"/>
      <c r="Z22" s="268"/>
      <c r="AA22" s="269"/>
      <c r="AB22" s="270"/>
      <c r="AC22" s="270"/>
      <c r="AD22" s="270"/>
      <c r="AE22" s="270"/>
      <c r="AF22" s="270"/>
      <c r="AG22" s="270"/>
      <c r="AH22" s="270"/>
      <c r="AI22" s="271"/>
      <c r="AJ22" s="26"/>
      <c r="AK22" s="26"/>
      <c r="AL22" s="26"/>
      <c r="AM22" s="38">
        <f t="shared" si="7"/>
        <v>0</v>
      </c>
      <c r="AN22" s="6">
        <f t="shared" si="8"/>
        <v>0</v>
      </c>
      <c r="AO22" s="8">
        <f t="shared" si="9"/>
        <v>0</v>
      </c>
      <c r="AP22" s="8">
        <f t="shared" si="19"/>
        <v>0</v>
      </c>
      <c r="AQ22" s="8">
        <f t="shared" si="0"/>
        <v>0</v>
      </c>
      <c r="AR22" s="8">
        <f t="shared" si="1"/>
        <v>0</v>
      </c>
      <c r="AS22" s="8">
        <f t="shared" si="10"/>
        <v>0</v>
      </c>
      <c r="AT22" s="8">
        <f t="shared" si="2"/>
        <v>0</v>
      </c>
      <c r="AU22" s="8">
        <f t="shared" si="20"/>
        <v>0</v>
      </c>
      <c r="AV22" s="8">
        <f t="shared" si="3"/>
        <v>0</v>
      </c>
      <c r="AW22" s="8">
        <f t="shared" si="4"/>
        <v>0</v>
      </c>
      <c r="AX22" s="8">
        <f t="shared" si="11"/>
        <v>0</v>
      </c>
      <c r="AY22" s="9">
        <f t="shared" si="5"/>
        <v>0</v>
      </c>
      <c r="AZ22" s="9">
        <f t="shared" si="6"/>
        <v>0</v>
      </c>
      <c r="BB22" s="8">
        <f t="shared" si="12"/>
        <v>0</v>
      </c>
      <c r="BC22" s="8">
        <f t="shared" si="13"/>
        <v>0</v>
      </c>
      <c r="BD22" s="8">
        <f t="shared" si="14"/>
        <v>0</v>
      </c>
      <c r="BE22" s="8">
        <f t="shared" si="21"/>
        <v>0</v>
      </c>
      <c r="BF22" s="8">
        <f t="shared" si="15"/>
        <v>0</v>
      </c>
      <c r="BG22" s="8">
        <f t="shared" si="16"/>
        <v>0</v>
      </c>
      <c r="BJ22" s="185">
        <v>1</v>
      </c>
      <c r="BK22" s="185">
        <v>560</v>
      </c>
      <c r="BL22" s="185">
        <v>850</v>
      </c>
      <c r="BM22" s="185">
        <v>1120</v>
      </c>
    </row>
    <row r="23" spans="1:65" ht="20.25" customHeight="1">
      <c r="A23" s="17">
        <v>15</v>
      </c>
      <c r="B23" s="14" t="s">
        <v>1</v>
      </c>
      <c r="C23" s="354"/>
      <c r="D23" s="355"/>
      <c r="E23" s="354"/>
      <c r="F23" s="355"/>
      <c r="G23" s="354"/>
      <c r="H23" s="355"/>
      <c r="I23" s="354"/>
      <c r="J23" s="355"/>
      <c r="K23" s="80"/>
      <c r="L23" s="80"/>
      <c r="M23" s="349">
        <f t="shared" si="17"/>
        <v>0</v>
      </c>
      <c r="N23" s="350"/>
      <c r="O23" s="350"/>
      <c r="P23" s="351"/>
      <c r="Q23" s="334"/>
      <c r="R23" s="335"/>
      <c r="S23" s="336"/>
      <c r="T23" s="334"/>
      <c r="U23" s="335"/>
      <c r="V23" s="336"/>
      <c r="W23" s="337">
        <f t="shared" si="18"/>
        <v>0</v>
      </c>
      <c r="X23" s="338"/>
      <c r="Y23" s="267"/>
      <c r="Z23" s="268"/>
      <c r="AA23" s="269"/>
      <c r="AB23" s="270"/>
      <c r="AC23" s="270"/>
      <c r="AD23" s="270"/>
      <c r="AE23" s="270"/>
      <c r="AF23" s="270"/>
      <c r="AG23" s="270"/>
      <c r="AH23" s="270"/>
      <c r="AI23" s="271"/>
      <c r="AJ23" s="26"/>
      <c r="AK23" s="26"/>
      <c r="AL23" s="26"/>
      <c r="AM23" s="38">
        <f t="shared" si="7"/>
        <v>0</v>
      </c>
      <c r="AN23" s="6">
        <f t="shared" si="8"/>
        <v>0</v>
      </c>
      <c r="AO23" s="8">
        <f t="shared" si="9"/>
        <v>0</v>
      </c>
      <c r="AP23" s="8">
        <f t="shared" si="19"/>
        <v>0</v>
      </c>
      <c r="AQ23" s="8">
        <f t="shared" si="0"/>
        <v>0</v>
      </c>
      <c r="AR23" s="8">
        <f t="shared" si="1"/>
        <v>0</v>
      </c>
      <c r="AS23" s="8">
        <f t="shared" si="10"/>
        <v>0</v>
      </c>
      <c r="AT23" s="8">
        <f t="shared" si="2"/>
        <v>0</v>
      </c>
      <c r="AU23" s="8">
        <f t="shared" si="20"/>
        <v>0</v>
      </c>
      <c r="AV23" s="8">
        <f t="shared" si="3"/>
        <v>0</v>
      </c>
      <c r="AW23" s="8">
        <f t="shared" si="4"/>
        <v>0</v>
      </c>
      <c r="AX23" s="8">
        <f t="shared" si="11"/>
        <v>0</v>
      </c>
      <c r="AY23" s="9">
        <f t="shared" si="5"/>
        <v>0</v>
      </c>
      <c r="AZ23" s="9">
        <f t="shared" si="6"/>
        <v>0</v>
      </c>
      <c r="BB23" s="8">
        <f t="shared" si="12"/>
        <v>0</v>
      </c>
      <c r="BC23" s="8">
        <f t="shared" si="13"/>
        <v>0</v>
      </c>
      <c r="BD23" s="8">
        <f t="shared" si="14"/>
        <v>0</v>
      </c>
      <c r="BE23" s="8">
        <f t="shared" si="21"/>
        <v>0</v>
      </c>
      <c r="BF23" s="8">
        <f t="shared" si="15"/>
        <v>0</v>
      </c>
      <c r="BG23" s="8">
        <f t="shared" si="16"/>
        <v>0</v>
      </c>
      <c r="BJ23" s="185">
        <v>2</v>
      </c>
      <c r="BK23" s="185">
        <v>1120</v>
      </c>
      <c r="BL23" s="185">
        <v>1700</v>
      </c>
      <c r="BM23" s="185">
        <v>2240</v>
      </c>
    </row>
    <row r="24" spans="1:65" ht="20.25" customHeight="1">
      <c r="A24" s="17">
        <v>16</v>
      </c>
      <c r="B24" s="14" t="s">
        <v>2</v>
      </c>
      <c r="C24" s="354"/>
      <c r="D24" s="355"/>
      <c r="E24" s="354"/>
      <c r="F24" s="355"/>
      <c r="G24" s="354"/>
      <c r="H24" s="355"/>
      <c r="I24" s="354"/>
      <c r="J24" s="355"/>
      <c r="K24" s="80"/>
      <c r="L24" s="80"/>
      <c r="M24" s="349">
        <f t="shared" si="17"/>
        <v>0</v>
      </c>
      <c r="N24" s="350"/>
      <c r="O24" s="350"/>
      <c r="P24" s="351"/>
      <c r="Q24" s="334"/>
      <c r="R24" s="335"/>
      <c r="S24" s="336"/>
      <c r="T24" s="334"/>
      <c r="U24" s="335"/>
      <c r="V24" s="336"/>
      <c r="W24" s="337">
        <f t="shared" si="18"/>
        <v>0</v>
      </c>
      <c r="X24" s="338"/>
      <c r="Y24" s="267"/>
      <c r="Z24" s="268"/>
      <c r="AA24" s="269"/>
      <c r="AB24" s="270"/>
      <c r="AC24" s="270"/>
      <c r="AD24" s="270"/>
      <c r="AE24" s="270"/>
      <c r="AF24" s="270"/>
      <c r="AG24" s="270"/>
      <c r="AH24" s="270"/>
      <c r="AI24" s="271"/>
      <c r="AJ24" s="26"/>
      <c r="AK24" s="26"/>
      <c r="AL24" s="26"/>
      <c r="AM24" s="38">
        <f t="shared" si="7"/>
        <v>0</v>
      </c>
      <c r="AN24" s="6">
        <f t="shared" si="8"/>
        <v>0</v>
      </c>
      <c r="AO24" s="8">
        <f t="shared" si="9"/>
        <v>0</v>
      </c>
      <c r="AP24" s="8">
        <f t="shared" si="19"/>
        <v>0</v>
      </c>
      <c r="AQ24" s="8">
        <f t="shared" si="0"/>
        <v>0</v>
      </c>
      <c r="AR24" s="8">
        <f t="shared" si="1"/>
        <v>0</v>
      </c>
      <c r="AS24" s="8">
        <f t="shared" si="10"/>
        <v>0</v>
      </c>
      <c r="AT24" s="8">
        <f t="shared" si="2"/>
        <v>0</v>
      </c>
      <c r="AU24" s="8">
        <f t="shared" si="20"/>
        <v>0</v>
      </c>
      <c r="AV24" s="8">
        <f t="shared" si="3"/>
        <v>0</v>
      </c>
      <c r="AW24" s="8">
        <f t="shared" si="4"/>
        <v>0</v>
      </c>
      <c r="AX24" s="8">
        <f t="shared" si="11"/>
        <v>0</v>
      </c>
      <c r="AY24" s="9">
        <f t="shared" si="5"/>
        <v>0</v>
      </c>
      <c r="AZ24" s="9">
        <f t="shared" si="6"/>
        <v>0</v>
      </c>
      <c r="BB24" s="8">
        <f t="shared" si="12"/>
        <v>0</v>
      </c>
      <c r="BC24" s="8">
        <f t="shared" si="13"/>
        <v>0</v>
      </c>
      <c r="BD24" s="8">
        <f t="shared" si="14"/>
        <v>0</v>
      </c>
      <c r="BE24" s="8">
        <f t="shared" si="21"/>
        <v>0</v>
      </c>
      <c r="BF24" s="8">
        <f t="shared" si="15"/>
        <v>0</v>
      </c>
      <c r="BG24" s="8">
        <f t="shared" si="16"/>
        <v>0</v>
      </c>
      <c r="BJ24" s="185">
        <v>3</v>
      </c>
      <c r="BK24" s="185">
        <v>1680</v>
      </c>
      <c r="BL24" s="185">
        <v>2550</v>
      </c>
      <c r="BM24" s="185">
        <v>3360</v>
      </c>
    </row>
    <row r="25" spans="1:65" ht="20.25" customHeight="1">
      <c r="A25" s="17">
        <v>17</v>
      </c>
      <c r="B25" s="14" t="s">
        <v>3</v>
      </c>
      <c r="C25" s="354"/>
      <c r="D25" s="355"/>
      <c r="E25" s="354"/>
      <c r="F25" s="355"/>
      <c r="G25" s="354"/>
      <c r="H25" s="355"/>
      <c r="I25" s="354"/>
      <c r="J25" s="355"/>
      <c r="K25" s="80"/>
      <c r="L25" s="80"/>
      <c r="M25" s="349">
        <f t="shared" si="17"/>
        <v>0</v>
      </c>
      <c r="N25" s="350"/>
      <c r="O25" s="350"/>
      <c r="P25" s="351"/>
      <c r="Q25" s="334"/>
      <c r="R25" s="335"/>
      <c r="S25" s="336"/>
      <c r="T25" s="334"/>
      <c r="U25" s="335"/>
      <c r="V25" s="336"/>
      <c r="W25" s="337">
        <f t="shared" si="18"/>
        <v>0</v>
      </c>
      <c r="X25" s="338"/>
      <c r="Y25" s="267"/>
      <c r="Z25" s="268"/>
      <c r="AA25" s="269"/>
      <c r="AB25" s="270"/>
      <c r="AC25" s="270"/>
      <c r="AD25" s="270"/>
      <c r="AE25" s="270"/>
      <c r="AF25" s="270"/>
      <c r="AG25" s="270"/>
      <c r="AH25" s="270"/>
      <c r="AI25" s="271"/>
      <c r="AJ25" s="26"/>
      <c r="AK25" s="26"/>
      <c r="AL25" s="26"/>
      <c r="AM25" s="38">
        <f t="shared" si="7"/>
        <v>0</v>
      </c>
      <c r="AN25" s="6">
        <f t="shared" si="8"/>
        <v>0</v>
      </c>
      <c r="AO25" s="8">
        <f t="shared" si="9"/>
        <v>0</v>
      </c>
      <c r="AP25" s="8">
        <f t="shared" si="19"/>
        <v>0</v>
      </c>
      <c r="AQ25" s="8">
        <f t="shared" si="0"/>
        <v>0</v>
      </c>
      <c r="AR25" s="8">
        <f t="shared" si="1"/>
        <v>0</v>
      </c>
      <c r="AS25" s="8">
        <f t="shared" si="10"/>
        <v>0</v>
      </c>
      <c r="AT25" s="8">
        <f t="shared" si="2"/>
        <v>0</v>
      </c>
      <c r="AU25" s="8">
        <f t="shared" si="20"/>
        <v>0</v>
      </c>
      <c r="AV25" s="8">
        <f t="shared" si="3"/>
        <v>0</v>
      </c>
      <c r="AW25" s="8">
        <f t="shared" si="4"/>
        <v>0</v>
      </c>
      <c r="AX25" s="8">
        <f t="shared" si="11"/>
        <v>0</v>
      </c>
      <c r="AY25" s="9">
        <f t="shared" si="5"/>
        <v>0</v>
      </c>
      <c r="AZ25" s="9">
        <f t="shared" si="6"/>
        <v>0</v>
      </c>
      <c r="BB25" s="8">
        <f t="shared" si="12"/>
        <v>0</v>
      </c>
      <c r="BC25" s="8">
        <f t="shared" si="13"/>
        <v>0</v>
      </c>
      <c r="BD25" s="8">
        <f t="shared" si="14"/>
        <v>0</v>
      </c>
      <c r="BE25" s="8">
        <f t="shared" si="21"/>
        <v>0</v>
      </c>
      <c r="BF25" s="8">
        <f t="shared" si="15"/>
        <v>0</v>
      </c>
      <c r="BG25" s="8">
        <f t="shared" si="16"/>
        <v>0</v>
      </c>
      <c r="BJ25" s="185">
        <v>4</v>
      </c>
      <c r="BK25" s="185">
        <v>2240</v>
      </c>
      <c r="BL25" s="185">
        <v>3400</v>
      </c>
      <c r="BM25" s="185">
        <v>4480</v>
      </c>
    </row>
    <row r="26" spans="1:65" ht="20.25" customHeight="1">
      <c r="A26" s="17">
        <v>18</v>
      </c>
      <c r="B26" s="14" t="s">
        <v>4</v>
      </c>
      <c r="C26" s="354"/>
      <c r="D26" s="355"/>
      <c r="E26" s="354"/>
      <c r="F26" s="355"/>
      <c r="G26" s="354"/>
      <c r="H26" s="355"/>
      <c r="I26" s="354"/>
      <c r="J26" s="355"/>
      <c r="K26" s="80"/>
      <c r="L26" s="80"/>
      <c r="M26" s="349">
        <f t="shared" si="17"/>
        <v>0</v>
      </c>
      <c r="N26" s="350"/>
      <c r="O26" s="350"/>
      <c r="P26" s="351"/>
      <c r="Q26" s="334"/>
      <c r="R26" s="335"/>
      <c r="S26" s="336"/>
      <c r="T26" s="334"/>
      <c r="U26" s="335"/>
      <c r="V26" s="336"/>
      <c r="W26" s="337">
        <f t="shared" si="18"/>
        <v>0</v>
      </c>
      <c r="X26" s="338"/>
      <c r="Y26" s="267"/>
      <c r="Z26" s="268"/>
      <c r="AA26" s="269"/>
      <c r="AB26" s="270"/>
      <c r="AC26" s="270"/>
      <c r="AD26" s="270"/>
      <c r="AE26" s="270"/>
      <c r="AF26" s="270"/>
      <c r="AG26" s="270"/>
      <c r="AH26" s="270"/>
      <c r="AI26" s="271"/>
      <c r="AJ26" s="26"/>
      <c r="AK26" s="26"/>
      <c r="AL26" s="26"/>
      <c r="AM26" s="38">
        <f t="shared" si="7"/>
        <v>0</v>
      </c>
      <c r="AN26" s="6">
        <f t="shared" si="8"/>
        <v>0</v>
      </c>
      <c r="AO26" s="8">
        <f t="shared" si="9"/>
        <v>0</v>
      </c>
      <c r="AP26" s="8">
        <f t="shared" si="19"/>
        <v>0</v>
      </c>
      <c r="AQ26" s="8">
        <f t="shared" si="0"/>
        <v>0</v>
      </c>
      <c r="AR26" s="8">
        <f t="shared" si="1"/>
        <v>0</v>
      </c>
      <c r="AS26" s="8">
        <f t="shared" si="10"/>
        <v>0</v>
      </c>
      <c r="AT26" s="8">
        <f t="shared" si="2"/>
        <v>0</v>
      </c>
      <c r="AU26" s="8">
        <f t="shared" si="20"/>
        <v>0</v>
      </c>
      <c r="AV26" s="8">
        <f t="shared" si="3"/>
        <v>0</v>
      </c>
      <c r="AW26" s="8">
        <f t="shared" si="4"/>
        <v>0</v>
      </c>
      <c r="AX26" s="8">
        <f t="shared" si="11"/>
        <v>0</v>
      </c>
      <c r="AY26" s="9">
        <f t="shared" si="5"/>
        <v>0</v>
      </c>
      <c r="AZ26" s="9">
        <f t="shared" si="6"/>
        <v>0</v>
      </c>
      <c r="BB26" s="8">
        <f t="shared" si="12"/>
        <v>0</v>
      </c>
      <c r="BC26" s="8">
        <f t="shared" si="13"/>
        <v>0</v>
      </c>
      <c r="BD26" s="8">
        <f t="shared" si="14"/>
        <v>0</v>
      </c>
      <c r="BE26" s="8">
        <f t="shared" si="21"/>
        <v>0</v>
      </c>
      <c r="BF26" s="8">
        <f t="shared" si="15"/>
        <v>0</v>
      </c>
      <c r="BG26" s="8">
        <f t="shared" si="16"/>
        <v>0</v>
      </c>
      <c r="BJ26" s="185">
        <v>5</v>
      </c>
      <c r="BK26" s="185">
        <v>2800</v>
      </c>
      <c r="BL26" s="185">
        <v>4250</v>
      </c>
      <c r="BM26" s="185">
        <v>5600</v>
      </c>
    </row>
    <row r="27" spans="1:65" ht="20.25" customHeight="1">
      <c r="A27" s="17">
        <v>19</v>
      </c>
      <c r="B27" s="14" t="s">
        <v>21</v>
      </c>
      <c r="C27" s="354"/>
      <c r="D27" s="355"/>
      <c r="E27" s="354"/>
      <c r="F27" s="355"/>
      <c r="G27" s="354"/>
      <c r="H27" s="355"/>
      <c r="I27" s="354"/>
      <c r="J27" s="355"/>
      <c r="K27" s="80"/>
      <c r="L27" s="80"/>
      <c r="M27" s="349">
        <f t="shared" si="17"/>
        <v>0</v>
      </c>
      <c r="N27" s="350"/>
      <c r="O27" s="350"/>
      <c r="P27" s="351"/>
      <c r="Q27" s="334"/>
      <c r="R27" s="335"/>
      <c r="S27" s="336"/>
      <c r="T27" s="334"/>
      <c r="U27" s="335"/>
      <c r="V27" s="336"/>
      <c r="W27" s="337">
        <f t="shared" si="18"/>
        <v>0</v>
      </c>
      <c r="X27" s="338"/>
      <c r="Y27" s="267"/>
      <c r="Z27" s="268"/>
      <c r="AA27" s="269"/>
      <c r="AB27" s="270"/>
      <c r="AC27" s="270"/>
      <c r="AD27" s="270"/>
      <c r="AE27" s="270"/>
      <c r="AF27" s="270"/>
      <c r="AG27" s="270"/>
      <c r="AH27" s="270"/>
      <c r="AI27" s="271"/>
      <c r="AJ27" s="26"/>
      <c r="AK27" s="26"/>
      <c r="AL27" s="26"/>
      <c r="AM27" s="38">
        <f t="shared" si="7"/>
        <v>0</v>
      </c>
      <c r="AN27" s="6">
        <f t="shared" si="8"/>
        <v>0</v>
      </c>
      <c r="AO27" s="8">
        <f t="shared" si="9"/>
        <v>0</v>
      </c>
      <c r="AP27" s="8">
        <f t="shared" si="19"/>
        <v>0</v>
      </c>
      <c r="AQ27" s="8">
        <f t="shared" si="0"/>
        <v>0</v>
      </c>
      <c r="AR27" s="8">
        <f t="shared" si="1"/>
        <v>0</v>
      </c>
      <c r="AS27" s="8">
        <f t="shared" si="10"/>
        <v>0</v>
      </c>
      <c r="AT27" s="8">
        <f t="shared" si="2"/>
        <v>0</v>
      </c>
      <c r="AU27" s="8">
        <f t="shared" si="20"/>
        <v>0</v>
      </c>
      <c r="AV27" s="8">
        <f t="shared" si="3"/>
        <v>0</v>
      </c>
      <c r="AW27" s="8">
        <f t="shared" si="4"/>
        <v>0</v>
      </c>
      <c r="AX27" s="8">
        <f t="shared" si="11"/>
        <v>0</v>
      </c>
      <c r="AY27" s="9">
        <f t="shared" si="5"/>
        <v>0</v>
      </c>
      <c r="AZ27" s="9">
        <f t="shared" si="6"/>
        <v>0</v>
      </c>
      <c r="BB27" s="8">
        <f t="shared" si="12"/>
        <v>0</v>
      </c>
      <c r="BC27" s="8">
        <f t="shared" si="13"/>
        <v>0</v>
      </c>
      <c r="BD27" s="8">
        <f t="shared" si="14"/>
        <v>0</v>
      </c>
      <c r="BE27" s="8">
        <f t="shared" si="21"/>
        <v>0</v>
      </c>
      <c r="BF27" s="8">
        <f t="shared" si="15"/>
        <v>0</v>
      </c>
      <c r="BG27" s="8">
        <f t="shared" si="16"/>
        <v>0</v>
      </c>
      <c r="BJ27" s="185">
        <v>6</v>
      </c>
      <c r="BK27" s="185">
        <v>3360</v>
      </c>
      <c r="BL27" s="185">
        <v>5100</v>
      </c>
      <c r="BM27" s="185">
        <v>6720</v>
      </c>
    </row>
    <row r="28" spans="1:65" ht="20.25" customHeight="1">
      <c r="A28" s="17">
        <v>20</v>
      </c>
      <c r="B28" s="14" t="s">
        <v>22</v>
      </c>
      <c r="C28" s="354"/>
      <c r="D28" s="355"/>
      <c r="E28" s="354"/>
      <c r="F28" s="355"/>
      <c r="G28" s="354"/>
      <c r="H28" s="355"/>
      <c r="I28" s="354"/>
      <c r="J28" s="355"/>
      <c r="K28" s="80"/>
      <c r="L28" s="80"/>
      <c r="M28" s="349">
        <f t="shared" si="17"/>
        <v>0</v>
      </c>
      <c r="N28" s="350"/>
      <c r="O28" s="350"/>
      <c r="P28" s="351"/>
      <c r="Q28" s="334"/>
      <c r="R28" s="335"/>
      <c r="S28" s="336"/>
      <c r="T28" s="334"/>
      <c r="U28" s="335"/>
      <c r="V28" s="336"/>
      <c r="W28" s="337">
        <f t="shared" si="18"/>
        <v>0</v>
      </c>
      <c r="X28" s="338"/>
      <c r="Y28" s="267"/>
      <c r="Z28" s="268"/>
      <c r="AA28" s="269"/>
      <c r="AB28" s="270"/>
      <c r="AC28" s="270"/>
      <c r="AD28" s="270"/>
      <c r="AE28" s="270"/>
      <c r="AF28" s="270"/>
      <c r="AG28" s="270"/>
      <c r="AH28" s="270"/>
      <c r="AI28" s="271"/>
      <c r="AJ28" s="26"/>
      <c r="AK28" s="26"/>
      <c r="AL28" s="26"/>
      <c r="AM28" s="38">
        <f t="shared" si="7"/>
        <v>0</v>
      </c>
      <c r="AN28" s="6">
        <f t="shared" si="8"/>
        <v>0</v>
      </c>
      <c r="AO28" s="8">
        <f t="shared" si="9"/>
        <v>0</v>
      </c>
      <c r="AP28" s="8">
        <f t="shared" si="19"/>
        <v>0</v>
      </c>
      <c r="AQ28" s="8">
        <f t="shared" si="0"/>
        <v>0</v>
      </c>
      <c r="AR28" s="8">
        <f t="shared" si="1"/>
        <v>0</v>
      </c>
      <c r="AS28" s="8">
        <f t="shared" si="10"/>
        <v>0</v>
      </c>
      <c r="AT28" s="8">
        <f t="shared" si="2"/>
        <v>0</v>
      </c>
      <c r="AU28" s="8">
        <f t="shared" si="20"/>
        <v>0</v>
      </c>
      <c r="AV28" s="8">
        <f t="shared" si="3"/>
        <v>0</v>
      </c>
      <c r="AW28" s="8">
        <f t="shared" si="4"/>
        <v>0</v>
      </c>
      <c r="AX28" s="8">
        <f t="shared" si="11"/>
        <v>0</v>
      </c>
      <c r="AY28" s="9">
        <f t="shared" si="5"/>
        <v>0</v>
      </c>
      <c r="AZ28" s="9">
        <f t="shared" si="6"/>
        <v>0</v>
      </c>
      <c r="BB28" s="8">
        <f t="shared" si="12"/>
        <v>0</v>
      </c>
      <c r="BC28" s="8">
        <f t="shared" si="13"/>
        <v>0</v>
      </c>
      <c r="BD28" s="8">
        <f t="shared" si="14"/>
        <v>0</v>
      </c>
      <c r="BE28" s="8">
        <f t="shared" si="21"/>
        <v>0</v>
      </c>
      <c r="BF28" s="8">
        <f t="shared" si="15"/>
        <v>0</v>
      </c>
      <c r="BG28" s="8">
        <f t="shared" si="16"/>
        <v>0</v>
      </c>
      <c r="BJ28" s="185">
        <v>7</v>
      </c>
      <c r="BK28" s="185">
        <v>3920</v>
      </c>
      <c r="BL28" s="185">
        <v>5960</v>
      </c>
      <c r="BM28" s="185">
        <v>7840</v>
      </c>
    </row>
    <row r="29" spans="1:65" ht="20.25" customHeight="1">
      <c r="A29" s="17">
        <v>21</v>
      </c>
      <c r="B29" s="14" t="s">
        <v>32</v>
      </c>
      <c r="C29" s="354"/>
      <c r="D29" s="355"/>
      <c r="E29" s="354"/>
      <c r="F29" s="355"/>
      <c r="G29" s="354"/>
      <c r="H29" s="355"/>
      <c r="I29" s="354"/>
      <c r="J29" s="355"/>
      <c r="K29" s="80"/>
      <c r="L29" s="80"/>
      <c r="M29" s="349">
        <f t="shared" si="17"/>
        <v>0</v>
      </c>
      <c r="N29" s="350"/>
      <c r="O29" s="350"/>
      <c r="P29" s="351"/>
      <c r="Q29" s="334"/>
      <c r="R29" s="335"/>
      <c r="S29" s="336"/>
      <c r="T29" s="334"/>
      <c r="U29" s="335"/>
      <c r="V29" s="336"/>
      <c r="W29" s="337">
        <f t="shared" si="18"/>
        <v>0</v>
      </c>
      <c r="X29" s="338"/>
      <c r="Y29" s="267"/>
      <c r="Z29" s="268"/>
      <c r="AA29" s="269"/>
      <c r="AB29" s="270"/>
      <c r="AC29" s="270"/>
      <c r="AD29" s="270"/>
      <c r="AE29" s="270"/>
      <c r="AF29" s="270"/>
      <c r="AG29" s="270"/>
      <c r="AH29" s="270"/>
      <c r="AI29" s="271"/>
      <c r="AJ29" s="26"/>
      <c r="AK29" s="26"/>
      <c r="AL29" s="26"/>
      <c r="AM29" s="38">
        <f t="shared" si="7"/>
        <v>0</v>
      </c>
      <c r="AN29" s="6">
        <f t="shared" si="8"/>
        <v>0</v>
      </c>
      <c r="AO29" s="8">
        <f t="shared" si="9"/>
        <v>0</v>
      </c>
      <c r="AP29" s="8">
        <f t="shared" si="19"/>
        <v>0</v>
      </c>
      <c r="AQ29" s="8">
        <f t="shared" si="0"/>
        <v>0</v>
      </c>
      <c r="AR29" s="8">
        <f t="shared" si="1"/>
        <v>0</v>
      </c>
      <c r="AS29" s="8">
        <f t="shared" si="10"/>
        <v>0</v>
      </c>
      <c r="AT29" s="8">
        <f t="shared" si="2"/>
        <v>0</v>
      </c>
      <c r="AU29" s="8">
        <f t="shared" si="20"/>
        <v>0</v>
      </c>
      <c r="AV29" s="8">
        <f t="shared" si="3"/>
        <v>0</v>
      </c>
      <c r="AW29" s="8">
        <f t="shared" si="4"/>
        <v>0</v>
      </c>
      <c r="AX29" s="8">
        <f t="shared" si="11"/>
        <v>0</v>
      </c>
      <c r="AY29" s="9">
        <f t="shared" si="5"/>
        <v>0</v>
      </c>
      <c r="AZ29" s="9">
        <f t="shared" si="6"/>
        <v>0</v>
      </c>
      <c r="BB29" s="8">
        <f t="shared" si="12"/>
        <v>0</v>
      </c>
      <c r="BC29" s="8">
        <f t="shared" si="13"/>
        <v>0</v>
      </c>
      <c r="BD29" s="8">
        <f t="shared" si="14"/>
        <v>0</v>
      </c>
      <c r="BE29" s="8">
        <f t="shared" si="21"/>
        <v>0</v>
      </c>
      <c r="BF29" s="8">
        <f t="shared" si="15"/>
        <v>0</v>
      </c>
      <c r="BG29" s="8">
        <f t="shared" si="16"/>
        <v>0</v>
      </c>
      <c r="BJ29" s="185">
        <v>8</v>
      </c>
      <c r="BK29" s="185">
        <v>4480</v>
      </c>
      <c r="BL29" s="185">
        <v>6800</v>
      </c>
      <c r="BM29" s="185">
        <v>8960</v>
      </c>
    </row>
    <row r="30" spans="1:65" ht="20.25" customHeight="1">
      <c r="A30" s="17">
        <v>22</v>
      </c>
      <c r="B30" s="14" t="s">
        <v>1</v>
      </c>
      <c r="C30" s="354"/>
      <c r="D30" s="355"/>
      <c r="E30" s="354"/>
      <c r="F30" s="355"/>
      <c r="G30" s="354"/>
      <c r="H30" s="355"/>
      <c r="I30" s="354"/>
      <c r="J30" s="355"/>
      <c r="K30" s="80"/>
      <c r="L30" s="80"/>
      <c r="M30" s="349">
        <f t="shared" si="17"/>
        <v>0</v>
      </c>
      <c r="N30" s="350"/>
      <c r="O30" s="350"/>
      <c r="P30" s="351"/>
      <c r="Q30" s="334"/>
      <c r="R30" s="335"/>
      <c r="S30" s="336"/>
      <c r="T30" s="334"/>
      <c r="U30" s="335"/>
      <c r="V30" s="336"/>
      <c r="W30" s="337">
        <f t="shared" si="18"/>
        <v>0</v>
      </c>
      <c r="X30" s="338"/>
      <c r="Y30" s="267"/>
      <c r="Z30" s="268"/>
      <c r="AA30" s="269"/>
      <c r="AB30" s="270"/>
      <c r="AC30" s="270"/>
      <c r="AD30" s="270"/>
      <c r="AE30" s="270"/>
      <c r="AF30" s="270"/>
      <c r="AG30" s="270"/>
      <c r="AH30" s="270"/>
      <c r="AI30" s="271"/>
      <c r="AJ30" s="26"/>
      <c r="AK30" s="26"/>
      <c r="AL30" s="26"/>
      <c r="AM30" s="38">
        <f t="shared" si="7"/>
        <v>0</v>
      </c>
      <c r="AN30" s="6">
        <f t="shared" si="8"/>
        <v>0</v>
      </c>
      <c r="AO30" s="8">
        <f t="shared" si="9"/>
        <v>0</v>
      </c>
      <c r="AP30" s="8">
        <f t="shared" si="19"/>
        <v>0</v>
      </c>
      <c r="AQ30" s="8">
        <f t="shared" si="0"/>
        <v>0</v>
      </c>
      <c r="AR30" s="8">
        <f t="shared" si="1"/>
        <v>0</v>
      </c>
      <c r="AS30" s="8">
        <f t="shared" si="10"/>
        <v>0</v>
      </c>
      <c r="AT30" s="8">
        <f t="shared" si="2"/>
        <v>0</v>
      </c>
      <c r="AU30" s="8">
        <f t="shared" si="20"/>
        <v>0</v>
      </c>
      <c r="AV30" s="8">
        <f t="shared" si="3"/>
        <v>0</v>
      </c>
      <c r="AW30" s="8">
        <f t="shared" si="4"/>
        <v>0</v>
      </c>
      <c r="AX30" s="8">
        <f t="shared" si="11"/>
        <v>0</v>
      </c>
      <c r="AY30" s="9">
        <f t="shared" si="5"/>
        <v>0</v>
      </c>
      <c r="AZ30" s="9">
        <f t="shared" si="6"/>
        <v>0</v>
      </c>
      <c r="BB30" s="8">
        <f t="shared" si="12"/>
        <v>0</v>
      </c>
      <c r="BC30" s="8">
        <f t="shared" si="13"/>
        <v>0</v>
      </c>
      <c r="BD30" s="8">
        <f t="shared" si="14"/>
        <v>0</v>
      </c>
      <c r="BE30" s="8">
        <f t="shared" si="21"/>
        <v>0</v>
      </c>
      <c r="BF30" s="8">
        <f t="shared" si="15"/>
        <v>0</v>
      </c>
      <c r="BG30" s="8">
        <f t="shared" si="16"/>
        <v>0</v>
      </c>
      <c r="BJ30" s="152"/>
      <c r="BK30" s="152"/>
      <c r="BL30" s="152"/>
      <c r="BM30" s="152"/>
    </row>
    <row r="31" spans="1:65" ht="20.25" customHeight="1">
      <c r="A31" s="17">
        <v>23</v>
      </c>
      <c r="B31" s="14" t="s">
        <v>2</v>
      </c>
      <c r="C31" s="354"/>
      <c r="D31" s="355"/>
      <c r="E31" s="354"/>
      <c r="F31" s="355"/>
      <c r="G31" s="354"/>
      <c r="H31" s="355"/>
      <c r="I31" s="354"/>
      <c r="J31" s="355"/>
      <c r="K31" s="80"/>
      <c r="L31" s="80"/>
      <c r="M31" s="349">
        <f t="shared" si="17"/>
        <v>0</v>
      </c>
      <c r="N31" s="350"/>
      <c r="O31" s="350"/>
      <c r="P31" s="351"/>
      <c r="Q31" s="334"/>
      <c r="R31" s="335"/>
      <c r="S31" s="336"/>
      <c r="T31" s="334"/>
      <c r="U31" s="335"/>
      <c r="V31" s="336"/>
      <c r="W31" s="337">
        <f t="shared" si="18"/>
        <v>0</v>
      </c>
      <c r="X31" s="338"/>
      <c r="Y31" s="267"/>
      <c r="Z31" s="268"/>
      <c r="AA31" s="269"/>
      <c r="AB31" s="270"/>
      <c r="AC31" s="270"/>
      <c r="AD31" s="270"/>
      <c r="AE31" s="270"/>
      <c r="AF31" s="270"/>
      <c r="AG31" s="270"/>
      <c r="AH31" s="270"/>
      <c r="AI31" s="271"/>
      <c r="AJ31" s="26"/>
      <c r="AK31" s="26"/>
      <c r="AL31" s="26"/>
      <c r="AM31" s="38">
        <f t="shared" si="7"/>
        <v>0</v>
      </c>
      <c r="AN31" s="6">
        <f t="shared" si="8"/>
        <v>0</v>
      </c>
      <c r="AO31" s="8">
        <f t="shared" si="9"/>
        <v>0</v>
      </c>
      <c r="AP31" s="8">
        <f t="shared" si="19"/>
        <v>0</v>
      </c>
      <c r="AQ31" s="8">
        <f t="shared" si="0"/>
        <v>0</v>
      </c>
      <c r="AR31" s="8">
        <f t="shared" si="1"/>
        <v>0</v>
      </c>
      <c r="AS31" s="8">
        <f t="shared" si="10"/>
        <v>0</v>
      </c>
      <c r="AT31" s="8">
        <f t="shared" si="2"/>
        <v>0</v>
      </c>
      <c r="AU31" s="8">
        <f t="shared" si="20"/>
        <v>0</v>
      </c>
      <c r="AV31" s="8">
        <f t="shared" si="3"/>
        <v>0</v>
      </c>
      <c r="AW31" s="8">
        <f t="shared" si="4"/>
        <v>0</v>
      </c>
      <c r="AX31" s="8">
        <f t="shared" si="11"/>
        <v>0</v>
      </c>
      <c r="AY31" s="9">
        <f t="shared" si="5"/>
        <v>0</v>
      </c>
      <c r="AZ31" s="9">
        <f t="shared" si="6"/>
        <v>0</v>
      </c>
      <c r="BB31" s="8">
        <f t="shared" si="12"/>
        <v>0</v>
      </c>
      <c r="BC31" s="8">
        <f t="shared" si="13"/>
        <v>0</v>
      </c>
      <c r="BD31" s="8">
        <f t="shared" si="14"/>
        <v>0</v>
      </c>
      <c r="BE31" s="8">
        <f t="shared" si="21"/>
        <v>0</v>
      </c>
      <c r="BF31" s="8">
        <f t="shared" si="15"/>
        <v>0</v>
      </c>
      <c r="BG31" s="8">
        <f t="shared" si="16"/>
        <v>0</v>
      </c>
      <c r="BJ31" s="152" t="s">
        <v>137</v>
      </c>
      <c r="BK31" s="152"/>
      <c r="BL31" s="152"/>
      <c r="BM31" s="152"/>
    </row>
    <row r="32" spans="1:65" ht="20.25" customHeight="1">
      <c r="A32" s="17">
        <v>24</v>
      </c>
      <c r="B32" s="14" t="s">
        <v>3</v>
      </c>
      <c r="C32" s="354"/>
      <c r="D32" s="355"/>
      <c r="E32" s="354"/>
      <c r="F32" s="355"/>
      <c r="G32" s="354"/>
      <c r="H32" s="355"/>
      <c r="I32" s="354"/>
      <c r="J32" s="355"/>
      <c r="K32" s="80"/>
      <c r="L32" s="80"/>
      <c r="M32" s="349">
        <f t="shared" si="17"/>
        <v>0</v>
      </c>
      <c r="N32" s="350"/>
      <c r="O32" s="350"/>
      <c r="P32" s="351"/>
      <c r="Q32" s="334"/>
      <c r="R32" s="335"/>
      <c r="S32" s="336"/>
      <c r="T32" s="334"/>
      <c r="U32" s="335"/>
      <c r="V32" s="336"/>
      <c r="W32" s="337">
        <f t="shared" si="18"/>
        <v>0</v>
      </c>
      <c r="X32" s="338"/>
      <c r="Y32" s="267"/>
      <c r="Z32" s="268"/>
      <c r="AA32" s="269"/>
      <c r="AB32" s="270"/>
      <c r="AC32" s="270"/>
      <c r="AD32" s="270"/>
      <c r="AE32" s="270"/>
      <c r="AF32" s="270"/>
      <c r="AG32" s="270"/>
      <c r="AH32" s="270"/>
      <c r="AI32" s="271"/>
      <c r="AJ32" s="26"/>
      <c r="AK32" s="26"/>
      <c r="AL32" s="26"/>
      <c r="AM32" s="38">
        <f t="shared" si="7"/>
        <v>0</v>
      </c>
      <c r="AN32" s="6">
        <f t="shared" si="8"/>
        <v>0</v>
      </c>
      <c r="AO32" s="8">
        <f t="shared" si="9"/>
        <v>0</v>
      </c>
      <c r="AP32" s="8">
        <f t="shared" si="19"/>
        <v>0</v>
      </c>
      <c r="AQ32" s="8">
        <f t="shared" si="0"/>
        <v>0</v>
      </c>
      <c r="AR32" s="8">
        <f t="shared" si="1"/>
        <v>0</v>
      </c>
      <c r="AS32" s="8">
        <f t="shared" si="10"/>
        <v>0</v>
      </c>
      <c r="AT32" s="8">
        <f t="shared" si="2"/>
        <v>0</v>
      </c>
      <c r="AU32" s="8">
        <f t="shared" si="20"/>
        <v>0</v>
      </c>
      <c r="AV32" s="8">
        <f t="shared" si="3"/>
        <v>0</v>
      </c>
      <c r="AW32" s="8">
        <f t="shared" si="4"/>
        <v>0</v>
      </c>
      <c r="AX32" s="8">
        <f t="shared" si="11"/>
        <v>0</v>
      </c>
      <c r="AY32" s="9">
        <f t="shared" si="5"/>
        <v>0</v>
      </c>
      <c r="AZ32" s="9">
        <f t="shared" si="6"/>
        <v>0</v>
      </c>
      <c r="BB32" s="8">
        <f t="shared" si="12"/>
        <v>0</v>
      </c>
      <c r="BC32" s="8">
        <f t="shared" si="13"/>
        <v>0</v>
      </c>
      <c r="BD32" s="8">
        <f t="shared" si="14"/>
        <v>0</v>
      </c>
      <c r="BE32" s="8">
        <f t="shared" si="21"/>
        <v>0</v>
      </c>
      <c r="BF32" s="8">
        <f t="shared" si="15"/>
        <v>0</v>
      </c>
      <c r="BG32" s="8">
        <f t="shared" si="16"/>
        <v>0</v>
      </c>
      <c r="BJ32" s="239" t="s">
        <v>132</v>
      </c>
      <c r="BK32" s="239" t="s">
        <v>133</v>
      </c>
      <c r="BL32" s="239" t="s">
        <v>134</v>
      </c>
      <c r="BM32" s="239" t="s">
        <v>135</v>
      </c>
    </row>
    <row r="33" spans="1:65" ht="20.25" customHeight="1">
      <c r="A33" s="17">
        <v>25</v>
      </c>
      <c r="B33" s="14" t="s">
        <v>4</v>
      </c>
      <c r="C33" s="354"/>
      <c r="D33" s="355"/>
      <c r="E33" s="354"/>
      <c r="F33" s="355"/>
      <c r="G33" s="354"/>
      <c r="H33" s="355"/>
      <c r="I33" s="354"/>
      <c r="J33" s="355"/>
      <c r="K33" s="80"/>
      <c r="L33" s="80"/>
      <c r="M33" s="349">
        <f t="shared" si="17"/>
        <v>0</v>
      </c>
      <c r="N33" s="350"/>
      <c r="O33" s="350"/>
      <c r="P33" s="351"/>
      <c r="Q33" s="334"/>
      <c r="R33" s="335"/>
      <c r="S33" s="336"/>
      <c r="T33" s="334"/>
      <c r="U33" s="335"/>
      <c r="V33" s="336"/>
      <c r="W33" s="337">
        <f t="shared" si="18"/>
        <v>0</v>
      </c>
      <c r="X33" s="338"/>
      <c r="Y33" s="267"/>
      <c r="Z33" s="268"/>
      <c r="AA33" s="269"/>
      <c r="AB33" s="270"/>
      <c r="AC33" s="270"/>
      <c r="AD33" s="270"/>
      <c r="AE33" s="270"/>
      <c r="AF33" s="270"/>
      <c r="AG33" s="270"/>
      <c r="AH33" s="270"/>
      <c r="AI33" s="271"/>
      <c r="AJ33" s="26"/>
      <c r="AK33" s="26"/>
      <c r="AL33" s="26"/>
      <c r="AM33" s="38">
        <f t="shared" si="7"/>
        <v>0</v>
      </c>
      <c r="AN33" s="6">
        <f t="shared" si="8"/>
        <v>0</v>
      </c>
      <c r="AO33" s="8">
        <f t="shared" ref="AO33:AO39" si="22">+IF(AP33&gt;8,8,AP33)</f>
        <v>0</v>
      </c>
      <c r="AP33" s="8">
        <f t="shared" si="19"/>
        <v>0</v>
      </c>
      <c r="AQ33" s="8">
        <f t="shared" ref="AQ33:AQ39" si="23">+IF(AR33&gt;8,8,AR33)</f>
        <v>0</v>
      </c>
      <c r="AR33" s="8">
        <f t="shared" si="1"/>
        <v>0</v>
      </c>
      <c r="AS33" s="8">
        <f t="shared" si="10"/>
        <v>0</v>
      </c>
      <c r="AT33" s="8">
        <f>+IF(AU33&gt;8,8,AU33)</f>
        <v>0</v>
      </c>
      <c r="AU33" s="8">
        <f t="shared" si="20"/>
        <v>0</v>
      </c>
      <c r="AV33" s="8">
        <f t="shared" ref="AV33:AV39" si="24">+IF(AW33&gt;8,8,AW33)</f>
        <v>0</v>
      </c>
      <c r="AW33" s="8">
        <f t="shared" si="4"/>
        <v>0</v>
      </c>
      <c r="AX33" s="8">
        <f t="shared" si="11"/>
        <v>0</v>
      </c>
      <c r="AY33" s="9">
        <f t="shared" si="5"/>
        <v>0</v>
      </c>
      <c r="AZ33" s="9">
        <f t="shared" si="6"/>
        <v>0</v>
      </c>
      <c r="BB33" s="8">
        <f t="shared" si="12"/>
        <v>0</v>
      </c>
      <c r="BC33" s="8">
        <f t="shared" si="13"/>
        <v>0</v>
      </c>
      <c r="BD33" s="8">
        <f t="shared" si="14"/>
        <v>0</v>
      </c>
      <c r="BE33" s="8">
        <f t="shared" si="21"/>
        <v>0</v>
      </c>
      <c r="BF33" s="8">
        <f t="shared" si="15"/>
        <v>0</v>
      </c>
      <c r="BG33" s="8">
        <f t="shared" si="16"/>
        <v>0</v>
      </c>
      <c r="BJ33" s="185">
        <v>1</v>
      </c>
      <c r="BK33" s="185">
        <v>610</v>
      </c>
      <c r="BL33" s="185">
        <v>920</v>
      </c>
      <c r="BM33" s="185">
        <v>1220</v>
      </c>
    </row>
    <row r="34" spans="1:65" ht="20.25" customHeight="1">
      <c r="A34" s="17">
        <v>26</v>
      </c>
      <c r="B34" s="14" t="s">
        <v>21</v>
      </c>
      <c r="C34" s="354"/>
      <c r="D34" s="355"/>
      <c r="E34" s="354"/>
      <c r="F34" s="355"/>
      <c r="G34" s="354"/>
      <c r="H34" s="355"/>
      <c r="I34" s="354"/>
      <c r="J34" s="355"/>
      <c r="K34" s="80"/>
      <c r="L34" s="80"/>
      <c r="M34" s="349">
        <f t="shared" si="17"/>
        <v>0</v>
      </c>
      <c r="N34" s="350"/>
      <c r="O34" s="350"/>
      <c r="P34" s="351"/>
      <c r="Q34" s="334"/>
      <c r="R34" s="335"/>
      <c r="S34" s="336"/>
      <c r="T34" s="334"/>
      <c r="U34" s="335"/>
      <c r="V34" s="336"/>
      <c r="W34" s="337">
        <f t="shared" si="18"/>
        <v>0</v>
      </c>
      <c r="X34" s="338"/>
      <c r="Y34" s="267"/>
      <c r="Z34" s="268"/>
      <c r="AA34" s="269"/>
      <c r="AB34" s="270"/>
      <c r="AC34" s="270"/>
      <c r="AD34" s="270"/>
      <c r="AE34" s="270"/>
      <c r="AF34" s="270"/>
      <c r="AG34" s="270"/>
      <c r="AH34" s="270"/>
      <c r="AI34" s="271"/>
      <c r="AJ34" s="26"/>
      <c r="AK34" s="26"/>
      <c r="AL34" s="26"/>
      <c r="AM34" s="38">
        <f t="shared" si="7"/>
        <v>0</v>
      </c>
      <c r="AN34" s="6">
        <f t="shared" si="8"/>
        <v>0</v>
      </c>
      <c r="AO34" s="8">
        <f t="shared" si="22"/>
        <v>0</v>
      </c>
      <c r="AP34" s="8">
        <f t="shared" si="19"/>
        <v>0</v>
      </c>
      <c r="AQ34" s="8">
        <f t="shared" si="23"/>
        <v>0</v>
      </c>
      <c r="AR34" s="8">
        <f t="shared" si="1"/>
        <v>0</v>
      </c>
      <c r="AS34" s="8">
        <f t="shared" si="10"/>
        <v>0</v>
      </c>
      <c r="AT34" s="8">
        <f t="shared" ref="AT34:AT39" si="25">+IF(AU34&gt;8,8,AU34)</f>
        <v>0</v>
      </c>
      <c r="AU34" s="8">
        <f t="shared" si="20"/>
        <v>0</v>
      </c>
      <c r="AV34" s="8">
        <f t="shared" si="24"/>
        <v>0</v>
      </c>
      <c r="AW34" s="8">
        <f t="shared" si="4"/>
        <v>0</v>
      </c>
      <c r="AX34" s="8">
        <f t="shared" si="11"/>
        <v>0</v>
      </c>
      <c r="AY34" s="9">
        <f t="shared" si="5"/>
        <v>0</v>
      </c>
      <c r="AZ34" s="9">
        <f t="shared" si="6"/>
        <v>0</v>
      </c>
      <c r="BB34" s="8">
        <f t="shared" si="12"/>
        <v>0</v>
      </c>
      <c r="BC34" s="8">
        <f t="shared" si="13"/>
        <v>0</v>
      </c>
      <c r="BD34" s="8">
        <f t="shared" si="14"/>
        <v>0</v>
      </c>
      <c r="BE34" s="8">
        <f t="shared" si="21"/>
        <v>0</v>
      </c>
      <c r="BF34" s="8">
        <f t="shared" si="15"/>
        <v>0</v>
      </c>
      <c r="BG34" s="8">
        <f t="shared" si="16"/>
        <v>0</v>
      </c>
      <c r="BJ34" s="185">
        <v>2</v>
      </c>
      <c r="BK34" s="185">
        <v>1220</v>
      </c>
      <c r="BL34" s="185">
        <v>1840</v>
      </c>
      <c r="BM34" s="185">
        <v>2440</v>
      </c>
    </row>
    <row r="35" spans="1:65" ht="20.25" customHeight="1">
      <c r="A35" s="17">
        <v>27</v>
      </c>
      <c r="B35" s="14" t="s">
        <v>22</v>
      </c>
      <c r="C35" s="354"/>
      <c r="D35" s="355"/>
      <c r="E35" s="354"/>
      <c r="F35" s="355"/>
      <c r="G35" s="354"/>
      <c r="H35" s="355"/>
      <c r="I35" s="354"/>
      <c r="J35" s="355"/>
      <c r="K35" s="80"/>
      <c r="L35" s="80"/>
      <c r="M35" s="349">
        <f t="shared" si="17"/>
        <v>0</v>
      </c>
      <c r="N35" s="350"/>
      <c r="O35" s="350"/>
      <c r="P35" s="351"/>
      <c r="Q35" s="334"/>
      <c r="R35" s="335"/>
      <c r="S35" s="336"/>
      <c r="T35" s="334"/>
      <c r="U35" s="335"/>
      <c r="V35" s="336"/>
      <c r="W35" s="337">
        <f t="shared" si="18"/>
        <v>0</v>
      </c>
      <c r="X35" s="338"/>
      <c r="Y35" s="267"/>
      <c r="Z35" s="268"/>
      <c r="AA35" s="269"/>
      <c r="AB35" s="270"/>
      <c r="AC35" s="270"/>
      <c r="AD35" s="270"/>
      <c r="AE35" s="270"/>
      <c r="AF35" s="270"/>
      <c r="AG35" s="270"/>
      <c r="AH35" s="270"/>
      <c r="AI35" s="271"/>
      <c r="AJ35" s="26"/>
      <c r="AK35" s="26"/>
      <c r="AL35" s="26"/>
      <c r="AM35" s="38">
        <f t="shared" si="7"/>
        <v>0</v>
      </c>
      <c r="AN35" s="6">
        <f t="shared" si="8"/>
        <v>0</v>
      </c>
      <c r="AO35" s="8">
        <f t="shared" si="22"/>
        <v>0</v>
      </c>
      <c r="AP35" s="8">
        <f t="shared" si="19"/>
        <v>0</v>
      </c>
      <c r="AQ35" s="8">
        <f t="shared" si="23"/>
        <v>0</v>
      </c>
      <c r="AR35" s="8">
        <f t="shared" si="1"/>
        <v>0</v>
      </c>
      <c r="AS35" s="8">
        <f t="shared" si="10"/>
        <v>0</v>
      </c>
      <c r="AT35" s="8">
        <f t="shared" si="25"/>
        <v>0</v>
      </c>
      <c r="AU35" s="8">
        <f t="shared" si="20"/>
        <v>0</v>
      </c>
      <c r="AV35" s="8">
        <f t="shared" si="24"/>
        <v>0</v>
      </c>
      <c r="AW35" s="8">
        <f t="shared" si="4"/>
        <v>0</v>
      </c>
      <c r="AX35" s="8">
        <f t="shared" si="11"/>
        <v>0</v>
      </c>
      <c r="AY35" s="9">
        <f t="shared" si="5"/>
        <v>0</v>
      </c>
      <c r="AZ35" s="9">
        <f t="shared" si="6"/>
        <v>0</v>
      </c>
      <c r="BB35" s="8">
        <f t="shared" si="12"/>
        <v>0</v>
      </c>
      <c r="BC35" s="8">
        <f t="shared" si="13"/>
        <v>0</v>
      </c>
      <c r="BD35" s="8">
        <f t="shared" si="14"/>
        <v>0</v>
      </c>
      <c r="BE35" s="8">
        <f t="shared" si="21"/>
        <v>0</v>
      </c>
      <c r="BF35" s="8">
        <f t="shared" si="15"/>
        <v>0</v>
      </c>
      <c r="BG35" s="8">
        <f t="shared" si="16"/>
        <v>0</v>
      </c>
      <c r="BJ35" s="185">
        <v>3</v>
      </c>
      <c r="BK35" s="185">
        <v>1830</v>
      </c>
      <c r="BL35" s="185">
        <v>2760</v>
      </c>
      <c r="BM35" s="185">
        <v>3660</v>
      </c>
    </row>
    <row r="36" spans="1:65" ht="20.25" customHeight="1">
      <c r="A36" s="17">
        <v>28</v>
      </c>
      <c r="B36" s="14" t="s">
        <v>5</v>
      </c>
      <c r="C36" s="354"/>
      <c r="D36" s="355"/>
      <c r="E36" s="354"/>
      <c r="F36" s="355"/>
      <c r="G36" s="354"/>
      <c r="H36" s="355"/>
      <c r="I36" s="354"/>
      <c r="J36" s="355"/>
      <c r="K36" s="80"/>
      <c r="L36" s="80"/>
      <c r="M36" s="349">
        <f t="shared" si="17"/>
        <v>0</v>
      </c>
      <c r="N36" s="350"/>
      <c r="O36" s="350"/>
      <c r="P36" s="351"/>
      <c r="Q36" s="334"/>
      <c r="R36" s="335"/>
      <c r="S36" s="336"/>
      <c r="T36" s="334"/>
      <c r="U36" s="335"/>
      <c r="V36" s="336"/>
      <c r="W36" s="337">
        <f t="shared" si="18"/>
        <v>0</v>
      </c>
      <c r="X36" s="338"/>
      <c r="Y36" s="267"/>
      <c r="Z36" s="268"/>
      <c r="AA36" s="269"/>
      <c r="AB36" s="270"/>
      <c r="AC36" s="270"/>
      <c r="AD36" s="270"/>
      <c r="AE36" s="270"/>
      <c r="AF36" s="270"/>
      <c r="AG36" s="270"/>
      <c r="AH36" s="270"/>
      <c r="AI36" s="271"/>
      <c r="AJ36" s="26"/>
      <c r="AK36" s="26"/>
      <c r="AL36" s="26"/>
      <c r="AM36" s="38">
        <f t="shared" si="7"/>
        <v>0</v>
      </c>
      <c r="AN36" s="6">
        <f t="shared" si="8"/>
        <v>0</v>
      </c>
      <c r="AO36" s="8">
        <f t="shared" si="22"/>
        <v>0</v>
      </c>
      <c r="AP36" s="8">
        <f t="shared" si="19"/>
        <v>0</v>
      </c>
      <c r="AQ36" s="8">
        <f t="shared" si="23"/>
        <v>0</v>
      </c>
      <c r="AR36" s="8">
        <f t="shared" si="1"/>
        <v>0</v>
      </c>
      <c r="AS36" s="8">
        <f t="shared" si="10"/>
        <v>0</v>
      </c>
      <c r="AT36" s="8">
        <f t="shared" si="25"/>
        <v>0</v>
      </c>
      <c r="AU36" s="8">
        <f t="shared" si="20"/>
        <v>0</v>
      </c>
      <c r="AV36" s="8">
        <f t="shared" si="24"/>
        <v>0</v>
      </c>
      <c r="AW36" s="8">
        <f t="shared" si="4"/>
        <v>0</v>
      </c>
      <c r="AX36" s="8">
        <f t="shared" si="11"/>
        <v>0</v>
      </c>
      <c r="AY36" s="9">
        <f t="shared" si="5"/>
        <v>0</v>
      </c>
      <c r="AZ36" s="9">
        <f t="shared" si="6"/>
        <v>0</v>
      </c>
      <c r="BB36" s="8">
        <f t="shared" si="12"/>
        <v>0</v>
      </c>
      <c r="BC36" s="8">
        <f t="shared" si="13"/>
        <v>0</v>
      </c>
      <c r="BD36" s="8">
        <f t="shared" si="14"/>
        <v>0</v>
      </c>
      <c r="BE36" s="8">
        <f t="shared" si="21"/>
        <v>0</v>
      </c>
      <c r="BF36" s="8">
        <f t="shared" si="15"/>
        <v>0</v>
      </c>
      <c r="BG36" s="8">
        <f t="shared" si="16"/>
        <v>0</v>
      </c>
      <c r="BJ36" s="185">
        <v>4</v>
      </c>
      <c r="BK36" s="185">
        <v>2440</v>
      </c>
      <c r="BL36" s="185">
        <v>3680</v>
      </c>
      <c r="BM36" s="185">
        <v>4880</v>
      </c>
    </row>
    <row r="37" spans="1:65" ht="20.25" customHeight="1">
      <c r="A37" s="17">
        <v>29</v>
      </c>
      <c r="B37" s="14" t="s">
        <v>1</v>
      </c>
      <c r="C37" s="354"/>
      <c r="D37" s="355"/>
      <c r="E37" s="354"/>
      <c r="F37" s="355"/>
      <c r="G37" s="354"/>
      <c r="H37" s="355"/>
      <c r="I37" s="354"/>
      <c r="J37" s="355"/>
      <c r="K37" s="80"/>
      <c r="L37" s="80"/>
      <c r="M37" s="349">
        <f t="shared" si="17"/>
        <v>0</v>
      </c>
      <c r="N37" s="350"/>
      <c r="O37" s="350"/>
      <c r="P37" s="351"/>
      <c r="Q37" s="334"/>
      <c r="R37" s="335"/>
      <c r="S37" s="336"/>
      <c r="T37" s="334"/>
      <c r="U37" s="335"/>
      <c r="V37" s="336"/>
      <c r="W37" s="337">
        <f t="shared" si="18"/>
        <v>0</v>
      </c>
      <c r="X37" s="338"/>
      <c r="Y37" s="267"/>
      <c r="Z37" s="268"/>
      <c r="AA37" s="269"/>
      <c r="AB37" s="270"/>
      <c r="AC37" s="270"/>
      <c r="AD37" s="270"/>
      <c r="AE37" s="270"/>
      <c r="AF37" s="270"/>
      <c r="AG37" s="270"/>
      <c r="AH37" s="270"/>
      <c r="AI37" s="271"/>
      <c r="AJ37" s="26"/>
      <c r="AK37" s="26"/>
      <c r="AL37" s="26"/>
      <c r="AM37" s="38">
        <f t="shared" si="7"/>
        <v>0</v>
      </c>
      <c r="AN37" s="6">
        <f t="shared" si="8"/>
        <v>0</v>
      </c>
      <c r="AO37" s="8">
        <f t="shared" si="22"/>
        <v>0</v>
      </c>
      <c r="AP37" s="8">
        <f t="shared" si="19"/>
        <v>0</v>
      </c>
      <c r="AQ37" s="8">
        <f t="shared" si="23"/>
        <v>0</v>
      </c>
      <c r="AR37" s="8">
        <f t="shared" si="1"/>
        <v>0</v>
      </c>
      <c r="AS37" s="8">
        <f t="shared" si="10"/>
        <v>0</v>
      </c>
      <c r="AT37" s="8">
        <f t="shared" si="25"/>
        <v>0</v>
      </c>
      <c r="AU37" s="8">
        <f t="shared" si="20"/>
        <v>0</v>
      </c>
      <c r="AV37" s="8">
        <f t="shared" si="24"/>
        <v>0</v>
      </c>
      <c r="AW37" s="8">
        <f t="shared" si="4"/>
        <v>0</v>
      </c>
      <c r="AX37" s="8">
        <f t="shared" si="11"/>
        <v>0</v>
      </c>
      <c r="AY37" s="9">
        <f t="shared" si="5"/>
        <v>0</v>
      </c>
      <c r="AZ37" s="9">
        <f t="shared" si="6"/>
        <v>0</v>
      </c>
      <c r="BB37" s="8">
        <f t="shared" si="12"/>
        <v>0</v>
      </c>
      <c r="BC37" s="8">
        <f t="shared" si="13"/>
        <v>0</v>
      </c>
      <c r="BD37" s="8">
        <f t="shared" si="14"/>
        <v>0</v>
      </c>
      <c r="BE37" s="8">
        <f t="shared" si="21"/>
        <v>0</v>
      </c>
      <c r="BF37" s="8">
        <f t="shared" si="15"/>
        <v>0</v>
      </c>
      <c r="BG37" s="8">
        <f t="shared" si="16"/>
        <v>0</v>
      </c>
      <c r="BJ37" s="185">
        <v>5</v>
      </c>
      <c r="BK37" s="185">
        <v>3050</v>
      </c>
      <c r="BL37" s="185">
        <v>4600</v>
      </c>
      <c r="BM37" s="185">
        <v>6100</v>
      </c>
    </row>
    <row r="38" spans="1:65" ht="20.25" customHeight="1">
      <c r="A38" s="17">
        <v>30</v>
      </c>
      <c r="B38" s="14" t="s">
        <v>2</v>
      </c>
      <c r="C38" s="354"/>
      <c r="D38" s="355"/>
      <c r="E38" s="354"/>
      <c r="F38" s="355"/>
      <c r="G38" s="354"/>
      <c r="H38" s="355"/>
      <c r="I38" s="354"/>
      <c r="J38" s="355"/>
      <c r="K38" s="80"/>
      <c r="L38" s="80"/>
      <c r="M38" s="349">
        <f t="shared" si="17"/>
        <v>0</v>
      </c>
      <c r="N38" s="350"/>
      <c r="O38" s="350"/>
      <c r="P38" s="351"/>
      <c r="Q38" s="334"/>
      <c r="R38" s="335"/>
      <c r="S38" s="336"/>
      <c r="T38" s="334"/>
      <c r="U38" s="335"/>
      <c r="V38" s="336"/>
      <c r="W38" s="337">
        <f t="shared" si="18"/>
        <v>0</v>
      </c>
      <c r="X38" s="338"/>
      <c r="Y38" s="267"/>
      <c r="Z38" s="268"/>
      <c r="AA38" s="269"/>
      <c r="AB38" s="270"/>
      <c r="AC38" s="270"/>
      <c r="AD38" s="270"/>
      <c r="AE38" s="270"/>
      <c r="AF38" s="270"/>
      <c r="AG38" s="270"/>
      <c r="AH38" s="270"/>
      <c r="AI38" s="271"/>
      <c r="AJ38" s="26"/>
      <c r="AK38" s="26"/>
      <c r="AL38" s="26"/>
      <c r="AM38" s="38">
        <f t="shared" si="7"/>
        <v>0</v>
      </c>
      <c r="AN38" s="6">
        <f t="shared" si="8"/>
        <v>0</v>
      </c>
      <c r="AO38" s="8">
        <f t="shared" si="22"/>
        <v>0</v>
      </c>
      <c r="AP38" s="8">
        <f t="shared" si="19"/>
        <v>0</v>
      </c>
      <c r="AQ38" s="8">
        <f t="shared" si="23"/>
        <v>0</v>
      </c>
      <c r="AR38" s="8">
        <f t="shared" si="1"/>
        <v>0</v>
      </c>
      <c r="AS38" s="8">
        <f t="shared" si="10"/>
        <v>0</v>
      </c>
      <c r="AT38" s="8">
        <f t="shared" si="25"/>
        <v>0</v>
      </c>
      <c r="AU38" s="8">
        <f t="shared" si="20"/>
        <v>0</v>
      </c>
      <c r="AV38" s="8">
        <f t="shared" si="24"/>
        <v>0</v>
      </c>
      <c r="AW38" s="8">
        <f t="shared" si="4"/>
        <v>0</v>
      </c>
      <c r="AX38" s="8">
        <f t="shared" si="11"/>
        <v>0</v>
      </c>
      <c r="AY38" s="9">
        <f t="shared" si="5"/>
        <v>0</v>
      </c>
      <c r="AZ38" s="9">
        <f t="shared" si="6"/>
        <v>0</v>
      </c>
      <c r="BB38" s="8">
        <f t="shared" si="12"/>
        <v>0</v>
      </c>
      <c r="BC38" s="8">
        <f t="shared" si="13"/>
        <v>0</v>
      </c>
      <c r="BD38" s="8">
        <f t="shared" si="14"/>
        <v>0</v>
      </c>
      <c r="BE38" s="8">
        <f t="shared" si="21"/>
        <v>0</v>
      </c>
      <c r="BF38" s="8">
        <f t="shared" si="15"/>
        <v>0</v>
      </c>
      <c r="BG38" s="8">
        <f t="shared" si="16"/>
        <v>0</v>
      </c>
      <c r="BJ38" s="185">
        <v>6</v>
      </c>
      <c r="BK38" s="185">
        <v>3660</v>
      </c>
      <c r="BL38" s="185">
        <v>5520</v>
      </c>
      <c r="BM38" s="185">
        <v>7320</v>
      </c>
    </row>
    <row r="39" spans="1:65" ht="20.25" customHeight="1" thickBot="1">
      <c r="A39" s="22">
        <v>31</v>
      </c>
      <c r="B39" s="23" t="s">
        <v>3</v>
      </c>
      <c r="C39" s="354"/>
      <c r="D39" s="355"/>
      <c r="E39" s="354"/>
      <c r="F39" s="355"/>
      <c r="G39" s="347"/>
      <c r="H39" s="348"/>
      <c r="I39" s="347"/>
      <c r="J39" s="348"/>
      <c r="K39" s="80"/>
      <c r="L39" s="80"/>
      <c r="M39" s="349">
        <f t="shared" si="17"/>
        <v>0</v>
      </c>
      <c r="N39" s="350"/>
      <c r="O39" s="350"/>
      <c r="P39" s="351"/>
      <c r="Q39" s="339"/>
      <c r="R39" s="352"/>
      <c r="S39" s="353"/>
      <c r="T39" s="339"/>
      <c r="U39" s="340"/>
      <c r="V39" s="341"/>
      <c r="W39" s="342">
        <f t="shared" si="18"/>
        <v>0</v>
      </c>
      <c r="X39" s="343"/>
      <c r="Y39" s="267"/>
      <c r="Z39" s="268"/>
      <c r="AA39" s="344"/>
      <c r="AB39" s="345"/>
      <c r="AC39" s="345"/>
      <c r="AD39" s="345"/>
      <c r="AE39" s="345"/>
      <c r="AF39" s="345"/>
      <c r="AG39" s="345"/>
      <c r="AH39" s="345"/>
      <c r="AI39" s="346"/>
      <c r="AJ39" s="26"/>
      <c r="AK39" s="26"/>
      <c r="AL39" s="26"/>
      <c r="AM39" s="39">
        <f t="shared" si="7"/>
        <v>0</v>
      </c>
      <c r="AN39" s="6">
        <f t="shared" si="8"/>
        <v>0</v>
      </c>
      <c r="AO39" s="8">
        <f t="shared" si="22"/>
        <v>0</v>
      </c>
      <c r="AP39" s="8">
        <f t="shared" si="19"/>
        <v>0</v>
      </c>
      <c r="AQ39" s="8">
        <f t="shared" si="23"/>
        <v>0</v>
      </c>
      <c r="AR39" s="10">
        <f t="shared" si="1"/>
        <v>0</v>
      </c>
      <c r="AS39" s="8">
        <f t="shared" si="10"/>
        <v>0</v>
      </c>
      <c r="AT39" s="8">
        <f t="shared" si="25"/>
        <v>0</v>
      </c>
      <c r="AU39" s="8">
        <f t="shared" si="20"/>
        <v>0</v>
      </c>
      <c r="AV39" s="8">
        <f t="shared" si="24"/>
        <v>0</v>
      </c>
      <c r="AW39" s="10">
        <f t="shared" si="4"/>
        <v>0</v>
      </c>
      <c r="AX39" s="10">
        <f t="shared" si="11"/>
        <v>0</v>
      </c>
      <c r="AY39" s="11">
        <f t="shared" si="5"/>
        <v>0</v>
      </c>
      <c r="AZ39" s="11">
        <f t="shared" si="6"/>
        <v>0</v>
      </c>
      <c r="BB39" s="10">
        <f t="shared" si="12"/>
        <v>0</v>
      </c>
      <c r="BC39" s="10">
        <f t="shared" si="13"/>
        <v>0</v>
      </c>
      <c r="BD39" s="10">
        <f t="shared" si="14"/>
        <v>0</v>
      </c>
      <c r="BE39" s="10">
        <f t="shared" si="21"/>
        <v>0</v>
      </c>
      <c r="BF39" s="10">
        <f t="shared" si="15"/>
        <v>0</v>
      </c>
      <c r="BG39" s="10">
        <f t="shared" si="16"/>
        <v>0</v>
      </c>
      <c r="BJ39" s="185">
        <v>7</v>
      </c>
      <c r="BK39" s="185">
        <v>4270</v>
      </c>
      <c r="BL39" s="185">
        <v>6440</v>
      </c>
      <c r="BM39" s="185">
        <v>8540</v>
      </c>
    </row>
    <row r="40" spans="1:65" ht="21" customHeight="1" thickTop="1">
      <c r="A40" s="313" t="s">
        <v>74</v>
      </c>
      <c r="B40" s="454"/>
      <c r="C40" s="317" t="str">
        <f>BC40&amp;"　日"</f>
        <v>0　日</v>
      </c>
      <c r="D40" s="317"/>
      <c r="E40" s="317"/>
      <c r="F40" s="457"/>
      <c r="G40" s="322" t="s">
        <v>73</v>
      </c>
      <c r="H40" s="470"/>
      <c r="I40" s="470"/>
      <c r="J40" s="470"/>
      <c r="K40" s="470"/>
      <c r="L40" s="471"/>
      <c r="M40" s="328">
        <f>SUM(M9:P39)</f>
        <v>0</v>
      </c>
      <c r="N40" s="328"/>
      <c r="O40" s="329"/>
      <c r="P40" s="330"/>
      <c r="Q40" s="328">
        <f>AM40</f>
        <v>0</v>
      </c>
      <c r="R40" s="329"/>
      <c r="S40" s="330"/>
      <c r="T40" s="331">
        <f>SUM(T9:V39)</f>
        <v>0</v>
      </c>
      <c r="U40" s="329"/>
      <c r="V40" s="330"/>
      <c r="W40" s="253">
        <f>SUM(W9:X39)</f>
        <v>0</v>
      </c>
      <c r="X40" s="254"/>
      <c r="Y40" s="462">
        <f>IF(BD40=0,0,SUM(Y9:Z39))</f>
        <v>0</v>
      </c>
      <c r="Z40" s="463"/>
      <c r="AA40" s="257" t="s">
        <v>100</v>
      </c>
      <c r="AB40" s="258"/>
      <c r="AC40" s="464"/>
      <c r="AD40" s="465"/>
      <c r="AE40" s="465"/>
      <c r="AF40" s="465"/>
      <c r="AG40" s="465"/>
      <c r="AH40" s="465"/>
      <c r="AI40" s="466"/>
      <c r="AJ40" s="26"/>
      <c r="AK40" s="26"/>
      <c r="AL40" s="26"/>
      <c r="AM40" s="27">
        <f>SUM(AM9:AM39)</f>
        <v>0</v>
      </c>
      <c r="AN40" s="5">
        <f>SUM(AN9:AN39)</f>
        <v>0</v>
      </c>
      <c r="AO40" s="5">
        <f>SUM(AO9:AO39)</f>
        <v>0</v>
      </c>
      <c r="AP40" s="5">
        <f t="shared" ref="AP40:AV40" si="26">SUM(AP9:AP39)</f>
        <v>0</v>
      </c>
      <c r="AQ40" s="5">
        <f t="shared" si="26"/>
        <v>0</v>
      </c>
      <c r="AR40" s="5">
        <f t="shared" si="26"/>
        <v>0</v>
      </c>
      <c r="AS40" s="5">
        <f t="shared" si="26"/>
        <v>0</v>
      </c>
      <c r="AT40" s="5">
        <f t="shared" si="26"/>
        <v>0</v>
      </c>
      <c r="AU40" s="5">
        <f t="shared" si="26"/>
        <v>0</v>
      </c>
      <c r="AV40" s="5">
        <f t="shared" si="26"/>
        <v>0</v>
      </c>
      <c r="AW40" s="12">
        <f>SUM(AW9:AW39)</f>
        <v>0</v>
      </c>
      <c r="AX40" s="5">
        <f>SUM(AX9:AX39)</f>
        <v>0</v>
      </c>
      <c r="AY40" s="5">
        <f>SUM(AY9:AY39)</f>
        <v>0</v>
      </c>
      <c r="AZ40" s="5">
        <f>SUM(AZ9:AZ39)</f>
        <v>0</v>
      </c>
      <c r="BB40" s="62">
        <f t="shared" ref="BB40:BG40" si="27">SUM(BB9:BB39)</f>
        <v>0</v>
      </c>
      <c r="BC40" s="62">
        <f t="shared" si="27"/>
        <v>0</v>
      </c>
      <c r="BD40" s="62">
        <f t="shared" si="27"/>
        <v>0</v>
      </c>
      <c r="BE40" s="12">
        <f t="shared" si="27"/>
        <v>0</v>
      </c>
      <c r="BF40" s="12">
        <f t="shared" si="27"/>
        <v>0</v>
      </c>
      <c r="BG40" s="12">
        <f t="shared" si="27"/>
        <v>0</v>
      </c>
      <c r="BJ40" s="185">
        <v>8</v>
      </c>
      <c r="BK40" s="185">
        <v>4880</v>
      </c>
      <c r="BL40" s="185">
        <v>7360</v>
      </c>
      <c r="BM40" s="185">
        <v>9760</v>
      </c>
    </row>
    <row r="41" spans="1:65" ht="21" customHeight="1" thickBot="1">
      <c r="A41" s="455"/>
      <c r="B41" s="456"/>
      <c r="C41" s="458"/>
      <c r="D41" s="458"/>
      <c r="E41" s="458"/>
      <c r="F41" s="459"/>
      <c r="G41" s="472"/>
      <c r="H41" s="332"/>
      <c r="I41" s="332"/>
      <c r="J41" s="332"/>
      <c r="K41" s="332"/>
      <c r="L41" s="333"/>
      <c r="M41" s="256" t="s">
        <v>58</v>
      </c>
      <c r="N41" s="256"/>
      <c r="O41" s="332"/>
      <c r="P41" s="333"/>
      <c r="Q41" s="256" t="s">
        <v>13</v>
      </c>
      <c r="R41" s="332"/>
      <c r="S41" s="333"/>
      <c r="T41" s="251" t="s">
        <v>13</v>
      </c>
      <c r="U41" s="332"/>
      <c r="V41" s="333"/>
      <c r="W41" s="251" t="s">
        <v>38</v>
      </c>
      <c r="X41" s="252"/>
      <c r="Y41" s="251" t="s">
        <v>38</v>
      </c>
      <c r="Z41" s="256"/>
      <c r="AA41" s="259"/>
      <c r="AB41" s="260"/>
      <c r="AC41" s="467"/>
      <c r="AD41" s="468"/>
      <c r="AE41" s="468"/>
      <c r="AF41" s="468"/>
      <c r="AG41" s="468"/>
      <c r="AH41" s="468"/>
      <c r="AI41" s="469"/>
      <c r="AJ41" s="26"/>
      <c r="AK41" s="26"/>
      <c r="AL41" s="26"/>
      <c r="BJ41" s="152"/>
      <c r="BK41" s="152"/>
      <c r="BL41" s="152"/>
      <c r="BM41" s="152"/>
    </row>
    <row r="42" spans="1:65" ht="14.25">
      <c r="A42" s="304" t="s">
        <v>30</v>
      </c>
      <c r="B42" s="305"/>
      <c r="C42" s="305"/>
      <c r="D42" s="305"/>
      <c r="E42" s="305"/>
      <c r="F42" s="305"/>
      <c r="G42" s="305"/>
      <c r="H42" s="305"/>
      <c r="I42" s="305"/>
      <c r="J42" s="305"/>
      <c r="K42" s="305"/>
      <c r="L42" s="305"/>
      <c r="M42" s="305"/>
      <c r="N42" s="305"/>
      <c r="O42" s="305"/>
      <c r="P42" s="305"/>
      <c r="Q42" s="305"/>
      <c r="R42" s="305"/>
      <c r="S42" s="305"/>
      <c r="T42" s="305"/>
      <c r="U42" s="305"/>
      <c r="V42" s="305"/>
      <c r="W42" s="306"/>
      <c r="X42" s="307" t="s">
        <v>31</v>
      </c>
      <c r="Y42" s="307"/>
      <c r="Z42" s="307"/>
      <c r="AA42" s="307"/>
      <c r="AB42" s="307"/>
      <c r="AC42" s="307"/>
      <c r="AD42" s="307"/>
      <c r="AE42" s="307"/>
      <c r="AF42" s="307"/>
      <c r="AG42" s="307"/>
      <c r="AH42" s="307"/>
      <c r="AI42" s="308"/>
      <c r="AJ42" s="26"/>
      <c r="AK42" s="26"/>
      <c r="AL42" s="26"/>
      <c r="AS42" s="1"/>
      <c r="AT42" s="1"/>
      <c r="AU42" s="1"/>
      <c r="AV42" s="1"/>
      <c r="AW42" s="40"/>
      <c r="AX42" s="40"/>
    </row>
    <row r="43" spans="1:65" ht="18" customHeight="1">
      <c r="A43" s="298" t="s">
        <v>28</v>
      </c>
      <c r="B43" s="299"/>
      <c r="C43" s="299"/>
      <c r="D43" s="300"/>
      <c r="E43" s="76" t="s">
        <v>81</v>
      </c>
      <c r="F43" s="287">
        <f>AN40</f>
        <v>0</v>
      </c>
      <c r="G43" s="287"/>
      <c r="H43" s="234" t="s">
        <v>33</v>
      </c>
      <c r="I43" s="234" t="s">
        <v>34</v>
      </c>
      <c r="J43" s="309">
        <f>IF(M5="児童",IF(S5="A",560,IF(S5="B",850,1120)),IF(S5="A",510,IF(S5="B",760,1020)))</f>
        <v>1020</v>
      </c>
      <c r="K43" s="309"/>
      <c r="L43" s="309"/>
      <c r="M43" s="310" t="s">
        <v>10</v>
      </c>
      <c r="N43" s="311"/>
      <c r="O43" s="310" t="str">
        <f>IF(AO44=0,"＝","≒")</f>
        <v>＝</v>
      </c>
      <c r="P43" s="311"/>
      <c r="Q43" s="312">
        <f>F43*J43+AO46</f>
        <v>0</v>
      </c>
      <c r="R43" s="312"/>
      <c r="S43" s="312"/>
      <c r="T43" s="312"/>
      <c r="U43" s="312"/>
      <c r="V43" s="312"/>
      <c r="W43" s="42" t="s">
        <v>10</v>
      </c>
      <c r="X43" s="74" t="s">
        <v>85</v>
      </c>
      <c r="Y43" s="82" t="str">
        <f>"　（総利用時間： "&amp;SUM(F43:G44)&amp;" ｈ）"</f>
        <v>　（総利用時間： 0 ｈ）</v>
      </c>
      <c r="Z43" s="83"/>
      <c r="AA43" s="83"/>
      <c r="AB43" s="231"/>
      <c r="AC43" s="231"/>
      <c r="AD43" s="84"/>
      <c r="AE43" s="83"/>
      <c r="AF43" s="288">
        <f>W40-AF44-AF45</f>
        <v>0</v>
      </c>
      <c r="AG43" s="288"/>
      <c r="AH43" s="288"/>
      <c r="AI43" s="44" t="s">
        <v>10</v>
      </c>
      <c r="AJ43" s="40"/>
      <c r="AK43" s="40"/>
      <c r="AL43" s="220"/>
      <c r="AO43" s="221" t="s">
        <v>139</v>
      </c>
      <c r="AP43" s="222"/>
      <c r="AQ43" s="222"/>
      <c r="AR43" s="223"/>
      <c r="AS43" s="452" t="s">
        <v>141</v>
      </c>
      <c r="AT43" s="451" t="s">
        <v>140</v>
      </c>
      <c r="AU43" s="451"/>
      <c r="AV43" s="451"/>
      <c r="AW43" s="451"/>
      <c r="AX43" s="451"/>
      <c r="AY43" s="451"/>
      <c r="AZ43" s="451"/>
    </row>
    <row r="44" spans="1:65" ht="18" customHeight="1">
      <c r="A44" s="298" t="s">
        <v>29</v>
      </c>
      <c r="B44" s="299"/>
      <c r="C44" s="299"/>
      <c r="D44" s="300"/>
      <c r="E44" s="77" t="s">
        <v>82</v>
      </c>
      <c r="F44" s="287">
        <f>AS40</f>
        <v>0</v>
      </c>
      <c r="G44" s="287"/>
      <c r="H44" s="233" t="s">
        <v>35</v>
      </c>
      <c r="I44" s="233" t="s">
        <v>36</v>
      </c>
      <c r="J44" s="287">
        <f>IF(M5="児童",IF(S5="A",610,IF(S5="B",920,1220)),IF(S5="A",510,IF(S5="B",760,1020)))</f>
        <v>1020</v>
      </c>
      <c r="K44" s="287"/>
      <c r="L44" s="287"/>
      <c r="M44" s="301" t="s">
        <v>10</v>
      </c>
      <c r="N44" s="303"/>
      <c r="O44" s="301" t="s">
        <v>19</v>
      </c>
      <c r="P44" s="303"/>
      <c r="Q44" s="288">
        <f>F44*J44</f>
        <v>0</v>
      </c>
      <c r="R44" s="288"/>
      <c r="S44" s="288"/>
      <c r="T44" s="288"/>
      <c r="U44" s="288"/>
      <c r="V44" s="288"/>
      <c r="W44" s="45" t="s">
        <v>10</v>
      </c>
      <c r="X44" s="74" t="s">
        <v>83</v>
      </c>
      <c r="Y44" s="72">
        <f>F45</f>
        <v>0</v>
      </c>
      <c r="Z44" s="233" t="s">
        <v>9</v>
      </c>
      <c r="AA44" s="233" t="s">
        <v>20</v>
      </c>
      <c r="AB44" s="287">
        <f>IF(AE5=0,0,100)</f>
        <v>0</v>
      </c>
      <c r="AC44" s="287"/>
      <c r="AD44" s="233" t="s">
        <v>10</v>
      </c>
      <c r="AE44" s="241" t="s">
        <v>19</v>
      </c>
      <c r="AF44" s="288">
        <f>Y44*AB44</f>
        <v>0</v>
      </c>
      <c r="AG44" s="288"/>
      <c r="AH44" s="288"/>
      <c r="AI44" s="47" t="s">
        <v>10</v>
      </c>
      <c r="AJ44" s="1"/>
      <c r="AK44" s="1"/>
      <c r="AL44" s="1"/>
      <c r="AM44" s="1"/>
      <c r="AO44" s="224">
        <f>IF(M5="児童",IF(S5="B",COUNTIF($M$9:$P$39,7),0),0)</f>
        <v>0</v>
      </c>
      <c r="AP44" s="40"/>
      <c r="AQ44" s="237"/>
      <c r="AR44" s="225"/>
      <c r="AS44" s="452"/>
      <c r="AT44" s="451"/>
      <c r="AU44" s="451"/>
      <c r="AV44" s="451"/>
      <c r="AW44" s="451"/>
      <c r="AX44" s="451"/>
      <c r="AY44" s="451"/>
      <c r="AZ44" s="451"/>
    </row>
    <row r="45" spans="1:65" ht="18" customHeight="1" thickBot="1">
      <c r="A45" s="298" t="s">
        <v>11</v>
      </c>
      <c r="B45" s="299"/>
      <c r="C45" s="299"/>
      <c r="D45" s="300"/>
      <c r="E45" s="77" t="s">
        <v>83</v>
      </c>
      <c r="F45" s="287">
        <f>AM40</f>
        <v>0</v>
      </c>
      <c r="G45" s="287"/>
      <c r="H45" s="233" t="s">
        <v>9</v>
      </c>
      <c r="I45" s="233" t="s">
        <v>20</v>
      </c>
      <c r="J45" s="287">
        <v>550</v>
      </c>
      <c r="K45" s="287"/>
      <c r="L45" s="287"/>
      <c r="M45" s="301" t="s">
        <v>10</v>
      </c>
      <c r="N45" s="301"/>
      <c r="O45" s="301" t="s">
        <v>19</v>
      </c>
      <c r="P45" s="301"/>
      <c r="Q45" s="288">
        <f>F45*J45</f>
        <v>0</v>
      </c>
      <c r="R45" s="288"/>
      <c r="S45" s="288"/>
      <c r="T45" s="288"/>
      <c r="U45" s="288"/>
      <c r="V45" s="288"/>
      <c r="W45" s="45" t="s">
        <v>10</v>
      </c>
      <c r="X45" s="75" t="s">
        <v>84</v>
      </c>
      <c r="Y45" s="73">
        <f>F46</f>
        <v>0</v>
      </c>
      <c r="Z45" s="48" t="s">
        <v>9</v>
      </c>
      <c r="AA45" s="48" t="s">
        <v>20</v>
      </c>
      <c r="AB45" s="289">
        <f>IF(AE5=0,0,100)</f>
        <v>0</v>
      </c>
      <c r="AC45" s="289"/>
      <c r="AD45" s="48" t="s">
        <v>10</v>
      </c>
      <c r="AE45" s="70" t="s">
        <v>19</v>
      </c>
      <c r="AF45" s="290">
        <f>Y45*AB45</f>
        <v>0</v>
      </c>
      <c r="AG45" s="290"/>
      <c r="AH45" s="290"/>
      <c r="AI45" s="71" t="s">
        <v>10</v>
      </c>
      <c r="AJ45" s="1"/>
      <c r="AK45" s="1"/>
      <c r="AL45" s="1"/>
      <c r="AM45" s="2"/>
      <c r="AO45" s="226" t="s">
        <v>138</v>
      </c>
      <c r="AP45" s="40"/>
      <c r="AQ45" s="40"/>
      <c r="AR45" s="225"/>
      <c r="AS45" s="452"/>
      <c r="AT45" s="451"/>
      <c r="AU45" s="451"/>
      <c r="AV45" s="451"/>
      <c r="AW45" s="451"/>
      <c r="AX45" s="451"/>
      <c r="AY45" s="451"/>
      <c r="AZ45" s="451"/>
    </row>
    <row r="46" spans="1:65" ht="18" customHeight="1" thickTop="1" thickBot="1">
      <c r="A46" s="292" t="s">
        <v>25</v>
      </c>
      <c r="B46" s="293"/>
      <c r="C46" s="293"/>
      <c r="D46" s="294"/>
      <c r="E46" s="78" t="s">
        <v>84</v>
      </c>
      <c r="F46" s="289">
        <f>T40</f>
        <v>0</v>
      </c>
      <c r="G46" s="289"/>
      <c r="H46" s="232" t="s">
        <v>26</v>
      </c>
      <c r="I46" s="232" t="s">
        <v>27</v>
      </c>
      <c r="J46" s="295">
        <v>410</v>
      </c>
      <c r="K46" s="295"/>
      <c r="L46" s="295"/>
      <c r="M46" s="296" t="s">
        <v>10</v>
      </c>
      <c r="N46" s="297"/>
      <c r="O46" s="296" t="s">
        <v>19</v>
      </c>
      <c r="P46" s="297"/>
      <c r="Q46" s="302">
        <f>F46*J46</f>
        <v>0</v>
      </c>
      <c r="R46" s="302"/>
      <c r="S46" s="302"/>
      <c r="T46" s="302"/>
      <c r="U46" s="302"/>
      <c r="V46" s="302"/>
      <c r="W46" s="50" t="s">
        <v>10</v>
      </c>
      <c r="X46" s="230" t="s">
        <v>60</v>
      </c>
      <c r="Y46" s="277" t="s">
        <v>62</v>
      </c>
      <c r="Z46" s="278"/>
      <c r="AA46" s="278"/>
      <c r="AB46" s="278"/>
      <c r="AC46" s="278"/>
      <c r="AD46" s="278"/>
      <c r="AE46" s="279"/>
      <c r="AF46" s="280">
        <f>SUM(AF43:AH45)</f>
        <v>0</v>
      </c>
      <c r="AG46" s="281"/>
      <c r="AH46" s="281"/>
      <c r="AI46" s="69" t="s">
        <v>10</v>
      </c>
      <c r="AJ46" s="1"/>
      <c r="AK46" s="1"/>
      <c r="AL46" s="1"/>
      <c r="AM46" s="2"/>
      <c r="AO46" s="227">
        <f>IF(AO44=0,0,(5960-5950)*AO44)</f>
        <v>0</v>
      </c>
      <c r="AP46" s="228"/>
      <c r="AQ46" s="228"/>
      <c r="AR46" s="229"/>
      <c r="AS46" s="452"/>
      <c r="AT46" s="451"/>
      <c r="AU46" s="451"/>
      <c r="AV46" s="451"/>
      <c r="AW46" s="451"/>
      <c r="AX46" s="451"/>
      <c r="AY46" s="451"/>
      <c r="AZ46" s="451"/>
    </row>
    <row r="47" spans="1:65" ht="18" customHeight="1" thickTop="1" thickBot="1">
      <c r="A47" s="55" t="str">
        <f>IF(M4="一時利用","④","⑤")</f>
        <v>⑤</v>
      </c>
      <c r="B47" s="272" t="s">
        <v>59</v>
      </c>
      <c r="C47" s="273"/>
      <c r="D47" s="273"/>
      <c r="E47" s="273"/>
      <c r="F47" s="273"/>
      <c r="G47" s="273"/>
      <c r="H47" s="274"/>
      <c r="I47" s="56"/>
      <c r="J47" s="56"/>
      <c r="K47" s="56"/>
      <c r="L47" s="57"/>
      <c r="M47" s="57"/>
      <c r="N47" s="57"/>
      <c r="O47" s="291">
        <f>SUM(P43:V46)</f>
        <v>0</v>
      </c>
      <c r="P47" s="291"/>
      <c r="Q47" s="291"/>
      <c r="R47" s="291"/>
      <c r="S47" s="291"/>
      <c r="T47" s="291"/>
      <c r="U47" s="291"/>
      <c r="V47" s="291"/>
      <c r="W47" s="57" t="s">
        <v>10</v>
      </c>
      <c r="X47" s="51" t="s">
        <v>61</v>
      </c>
      <c r="Y47" s="282" t="str">
        <f>IF(M4="一時利用","決定利用者負担額（管理結果後）","上限月額調整（①②の内少ない数）")</f>
        <v>上限月額調整（①②の内少ない数）</v>
      </c>
      <c r="Z47" s="283"/>
      <c r="AA47" s="283"/>
      <c r="AB47" s="283"/>
      <c r="AC47" s="283"/>
      <c r="AD47" s="283"/>
      <c r="AE47" s="284"/>
      <c r="AF47" s="285">
        <f>IF(Y40="","",IF(M4="一時利用",IF(AE5&lt;=Y40,AE5,Y40),IF(AE5&lt;=W40,AE5,W40)))</f>
        <v>0</v>
      </c>
      <c r="AG47" s="286"/>
      <c r="AH47" s="286"/>
      <c r="AI47" s="54" t="s">
        <v>10</v>
      </c>
      <c r="AJ47" s="2"/>
      <c r="AK47" s="2"/>
      <c r="AL47" s="2"/>
      <c r="AM47" s="2"/>
      <c r="AT47" s="2"/>
      <c r="AU47" s="2"/>
      <c r="AV47" s="2"/>
    </row>
    <row r="48" spans="1:65" ht="18" customHeight="1" thickTop="1" thickBot="1">
      <c r="A48" s="55" t="str">
        <f>IF(M4="一時利用","⑤","⑥")</f>
        <v>⑥</v>
      </c>
      <c r="B48" s="272" t="str">
        <f>IF(M4="一時利用","公費請求額（④－③）","公費請求額（⑤－④）")</f>
        <v>公費請求額（⑤－④）</v>
      </c>
      <c r="C48" s="273"/>
      <c r="D48" s="273"/>
      <c r="E48" s="273"/>
      <c r="F48" s="273"/>
      <c r="G48" s="273"/>
      <c r="H48" s="274"/>
      <c r="I48" s="56"/>
      <c r="J48" s="56"/>
      <c r="K48" s="56"/>
      <c r="L48" s="57"/>
      <c r="M48" s="57"/>
      <c r="N48" s="57"/>
      <c r="O48" s="291">
        <f>IF(M4="一時利用",O47-AF47,O47-AF48)</f>
        <v>0</v>
      </c>
      <c r="P48" s="291"/>
      <c r="Q48" s="291"/>
      <c r="R48" s="291"/>
      <c r="S48" s="291"/>
      <c r="T48" s="291"/>
      <c r="U48" s="291"/>
      <c r="V48" s="291"/>
      <c r="W48" s="59" t="s">
        <v>10</v>
      </c>
      <c r="X48" s="60" t="str">
        <f>IF(M4="一時利用","","④")</f>
        <v>④</v>
      </c>
      <c r="Y48" s="272" t="str">
        <f>IF(M4="一時利用","","決定利用者負担額（管理結果後）")</f>
        <v>決定利用者負担額（管理結果後）</v>
      </c>
      <c r="Z48" s="273"/>
      <c r="AA48" s="273"/>
      <c r="AB48" s="273"/>
      <c r="AC48" s="273"/>
      <c r="AD48" s="273"/>
      <c r="AE48" s="274"/>
      <c r="AF48" s="275"/>
      <c r="AG48" s="276"/>
      <c r="AH48" s="276"/>
      <c r="AI48" s="58" t="str">
        <f>IF(M4="一時利用","","円")</f>
        <v>円</v>
      </c>
      <c r="AJ48" s="2"/>
      <c r="AK48" s="2"/>
      <c r="AL48" s="2"/>
    </row>
    <row r="49" spans="1:38" ht="18" customHeight="1">
      <c r="A49" s="52" t="s">
        <v>94</v>
      </c>
      <c r="AJ49" s="2"/>
      <c r="AK49" s="2"/>
      <c r="AL49" s="2"/>
    </row>
    <row r="50" spans="1:38" ht="18" customHeight="1">
      <c r="A50" s="52" t="s">
        <v>95</v>
      </c>
      <c r="AJ50" s="2"/>
      <c r="AK50" s="2"/>
      <c r="AL50" s="2"/>
    </row>
  </sheetData>
  <sheetProtection sheet="1" selectLockedCells="1"/>
  <mergeCells count="424">
    <mergeCell ref="AF48:AH48"/>
    <mergeCell ref="AF47:AH47"/>
    <mergeCell ref="B48:H48"/>
    <mergeCell ref="O48:V48"/>
    <mergeCell ref="M46:N46"/>
    <mergeCell ref="B47:H47"/>
    <mergeCell ref="J46:L46"/>
    <mergeCell ref="Y48:AE48"/>
    <mergeCell ref="Y46:AE46"/>
    <mergeCell ref="Y47:AE47"/>
    <mergeCell ref="O47:V47"/>
    <mergeCell ref="Q46:V46"/>
    <mergeCell ref="A46:D46"/>
    <mergeCell ref="O45:P45"/>
    <mergeCell ref="AB45:AC45"/>
    <mergeCell ref="M19:P19"/>
    <mergeCell ref="M34:P34"/>
    <mergeCell ref="T24:V24"/>
    <mergeCell ref="Q45:V45"/>
    <mergeCell ref="T19:V19"/>
    <mergeCell ref="AA36:AI36"/>
    <mergeCell ref="AF46:AH46"/>
    <mergeCell ref="O46:P46"/>
    <mergeCell ref="AF44:AH44"/>
    <mergeCell ref="AF45:AH45"/>
    <mergeCell ref="M20:P20"/>
    <mergeCell ref="M43:N43"/>
    <mergeCell ref="M36:P36"/>
    <mergeCell ref="M37:P37"/>
    <mergeCell ref="M38:P38"/>
    <mergeCell ref="M39:P39"/>
    <mergeCell ref="M45:N45"/>
    <mergeCell ref="T37:V37"/>
    <mergeCell ref="T38:V38"/>
    <mergeCell ref="Q40:S40"/>
    <mergeCell ref="T39:V39"/>
    <mergeCell ref="O43:P43"/>
    <mergeCell ref="O44:P44"/>
    <mergeCell ref="M41:P41"/>
    <mergeCell ref="Q37:S37"/>
    <mergeCell ref="A3:C3"/>
    <mergeCell ref="A4:C4"/>
    <mergeCell ref="A5:C5"/>
    <mergeCell ref="D4:I4"/>
    <mergeCell ref="D3:I3"/>
    <mergeCell ref="D5:E5"/>
    <mergeCell ref="Q41:S41"/>
    <mergeCell ref="G15:H15"/>
    <mergeCell ref="G18:H18"/>
    <mergeCell ref="I18:J18"/>
    <mergeCell ref="I33:J33"/>
    <mergeCell ref="I17:J17"/>
    <mergeCell ref="M17:P17"/>
    <mergeCell ref="M18:P18"/>
    <mergeCell ref="G17:H17"/>
    <mergeCell ref="M28:P28"/>
    <mergeCell ref="M23:P23"/>
    <mergeCell ref="M29:P29"/>
    <mergeCell ref="M30:P30"/>
    <mergeCell ref="M33:P33"/>
    <mergeCell ref="J3:L3"/>
    <mergeCell ref="J4:L4"/>
    <mergeCell ref="J5:L5"/>
    <mergeCell ref="M4:V4"/>
    <mergeCell ref="I9:J9"/>
    <mergeCell ref="K7:K8"/>
    <mergeCell ref="G6:J6"/>
    <mergeCell ref="T6:V8"/>
    <mergeCell ref="K6:L6"/>
    <mergeCell ref="M6:P8"/>
    <mergeCell ref="L7:L8"/>
    <mergeCell ref="T9:V9"/>
    <mergeCell ref="M9:P9"/>
    <mergeCell ref="X5:AD5"/>
    <mergeCell ref="AA22:AI22"/>
    <mergeCell ref="AE5:AH5"/>
    <mergeCell ref="Y17:Z17"/>
    <mergeCell ref="AA30:AI30"/>
    <mergeCell ref="M5:R5"/>
    <mergeCell ref="S5:V5"/>
    <mergeCell ref="AA6:AI8"/>
    <mergeCell ref="W6:X8"/>
    <mergeCell ref="Q6:S8"/>
    <mergeCell ref="T22:V22"/>
    <mergeCell ref="T23:V23"/>
    <mergeCell ref="T12:V12"/>
    <mergeCell ref="T13:V13"/>
    <mergeCell ref="Q11:S11"/>
    <mergeCell ref="T11:V11"/>
    <mergeCell ref="M11:P11"/>
    <mergeCell ref="AA26:AI26"/>
    <mergeCell ref="Y25:Z25"/>
    <mergeCell ref="AA18:AI18"/>
    <mergeCell ref="AA19:AI19"/>
    <mergeCell ref="AA20:AI20"/>
    <mergeCell ref="AA21:AI21"/>
    <mergeCell ref="Y19:Z19"/>
    <mergeCell ref="AA35:AI35"/>
    <mergeCell ref="AA33:AI33"/>
    <mergeCell ref="AA31:AI31"/>
    <mergeCell ref="AA32:AI32"/>
    <mergeCell ref="AA37:AI37"/>
    <mergeCell ref="AA38:AI38"/>
    <mergeCell ref="AA34:AI34"/>
    <mergeCell ref="AA27:AI27"/>
    <mergeCell ref="AA28:AI28"/>
    <mergeCell ref="AA29:AI29"/>
    <mergeCell ref="AA23:AI23"/>
    <mergeCell ref="AA24:AI24"/>
    <mergeCell ref="AA25:AI25"/>
    <mergeCell ref="W9:X9"/>
    <mergeCell ref="W12:X12"/>
    <mergeCell ref="AP7:AP8"/>
    <mergeCell ref="AN6:AN8"/>
    <mergeCell ref="AO7:AO8"/>
    <mergeCell ref="Y16:Z16"/>
    <mergeCell ref="AA16:AI16"/>
    <mergeCell ref="AA17:AI17"/>
    <mergeCell ref="Y24:Z24"/>
    <mergeCell ref="AO6:AP6"/>
    <mergeCell ref="W18:X18"/>
    <mergeCell ref="Y6:Z8"/>
    <mergeCell ref="Y18:Z18"/>
    <mergeCell ref="AA11:AI11"/>
    <mergeCell ref="AA12:AI12"/>
    <mergeCell ref="AA13:AI13"/>
    <mergeCell ref="AA14:AI14"/>
    <mergeCell ref="AA15:AI15"/>
    <mergeCell ref="Y13:Z13"/>
    <mergeCell ref="Y14:Z14"/>
    <mergeCell ref="Y15:Z15"/>
    <mergeCell ref="Y27:Z27"/>
    <mergeCell ref="Y26:Z26"/>
    <mergeCell ref="Y28:Z28"/>
    <mergeCell ref="AM4:AZ4"/>
    <mergeCell ref="AM5:AM8"/>
    <mergeCell ref="AX5:AX8"/>
    <mergeCell ref="AY5:AY8"/>
    <mergeCell ref="AZ5:AZ8"/>
    <mergeCell ref="AN5:AR5"/>
    <mergeCell ref="AT6:AU6"/>
    <mergeCell ref="AV6:AW6"/>
    <mergeCell ref="AQ6:AR6"/>
    <mergeCell ref="AV7:AV8"/>
    <mergeCell ref="AW7:AW8"/>
    <mergeCell ref="AT7:AT8"/>
    <mergeCell ref="AQ7:AQ8"/>
    <mergeCell ref="AU7:AU8"/>
    <mergeCell ref="AS6:AS8"/>
    <mergeCell ref="AR7:AR8"/>
    <mergeCell ref="Y20:Z20"/>
    <mergeCell ref="Y21:Z21"/>
    <mergeCell ref="Y22:Z22"/>
    <mergeCell ref="Y23:Z23"/>
    <mergeCell ref="AS5:AW5"/>
    <mergeCell ref="W34:X34"/>
    <mergeCell ref="Y31:Z31"/>
    <mergeCell ref="Y32:Z32"/>
    <mergeCell ref="Y37:Z37"/>
    <mergeCell ref="Y38:Z38"/>
    <mergeCell ref="Y33:Z33"/>
    <mergeCell ref="Y35:Z35"/>
    <mergeCell ref="Y29:Z29"/>
    <mergeCell ref="Y30:Z30"/>
    <mergeCell ref="W30:X30"/>
    <mergeCell ref="W29:X29"/>
    <mergeCell ref="W32:X32"/>
    <mergeCell ref="W35:X35"/>
    <mergeCell ref="Y34:Z34"/>
    <mergeCell ref="T35:V35"/>
    <mergeCell ref="W27:X27"/>
    <mergeCell ref="J45:L45"/>
    <mergeCell ref="G19:H19"/>
    <mergeCell ref="X42:AI42"/>
    <mergeCell ref="A42:W42"/>
    <mergeCell ref="J43:L43"/>
    <mergeCell ref="W22:X22"/>
    <mergeCell ref="W31:X31"/>
    <mergeCell ref="W36:X36"/>
    <mergeCell ref="T36:V36"/>
    <mergeCell ref="W23:X23"/>
    <mergeCell ref="W37:X37"/>
    <mergeCell ref="M31:P31"/>
    <mergeCell ref="M32:P32"/>
    <mergeCell ref="W26:X26"/>
    <mergeCell ref="W24:X24"/>
    <mergeCell ref="W25:X25"/>
    <mergeCell ref="T32:V32"/>
    <mergeCell ref="T26:V26"/>
    <mergeCell ref="W28:X28"/>
    <mergeCell ref="W33:X33"/>
    <mergeCell ref="Y36:Z36"/>
    <mergeCell ref="W38:X38"/>
    <mergeCell ref="T34:V34"/>
    <mergeCell ref="T31:V31"/>
    <mergeCell ref="T30:V30"/>
    <mergeCell ref="G20:H20"/>
    <mergeCell ref="I20:J20"/>
    <mergeCell ref="I29:J29"/>
    <mergeCell ref="G26:H26"/>
    <mergeCell ref="G21:H21"/>
    <mergeCell ref="I21:J21"/>
    <mergeCell ref="T25:V25"/>
    <mergeCell ref="M22:P22"/>
    <mergeCell ref="T29:V29"/>
    <mergeCell ref="G24:H24"/>
    <mergeCell ref="G22:H22"/>
    <mergeCell ref="G25:H25"/>
    <mergeCell ref="I34:J34"/>
    <mergeCell ref="G29:H29"/>
    <mergeCell ref="I26:J26"/>
    <mergeCell ref="G30:H30"/>
    <mergeCell ref="I30:J30"/>
    <mergeCell ref="G31:H31"/>
    <mergeCell ref="G27:H27"/>
    <mergeCell ref="G28:H28"/>
    <mergeCell ref="I28:J28"/>
    <mergeCell ref="Y40:Z40"/>
    <mergeCell ref="Q44:V44"/>
    <mergeCell ref="Q43:V43"/>
    <mergeCell ref="AA40:AB41"/>
    <mergeCell ref="AC40:AI41"/>
    <mergeCell ref="Q19:S19"/>
    <mergeCell ref="Q31:S31"/>
    <mergeCell ref="J44:L44"/>
    <mergeCell ref="M44:N44"/>
    <mergeCell ref="G40:L41"/>
    <mergeCell ref="M40:P40"/>
    <mergeCell ref="I22:J22"/>
    <mergeCell ref="I19:J19"/>
    <mergeCell ref="G32:H32"/>
    <mergeCell ref="G34:H34"/>
    <mergeCell ref="AF43:AH43"/>
    <mergeCell ref="Q39:S39"/>
    <mergeCell ref="W19:X19"/>
    <mergeCell ref="W20:X20"/>
    <mergeCell ref="W21:X21"/>
    <mergeCell ref="Q38:S38"/>
    <mergeCell ref="T28:V28"/>
    <mergeCell ref="T33:V33"/>
    <mergeCell ref="AA39:AI39"/>
    <mergeCell ref="W39:X39"/>
    <mergeCell ref="W41:X41"/>
    <mergeCell ref="Y41:Z41"/>
    <mergeCell ref="Y39:Z39"/>
    <mergeCell ref="W40:X40"/>
    <mergeCell ref="AB44:AC44"/>
    <mergeCell ref="T41:V41"/>
    <mergeCell ref="T40:V40"/>
    <mergeCell ref="B6:B8"/>
    <mergeCell ref="C6:F6"/>
    <mergeCell ref="I12:J12"/>
    <mergeCell ref="I11:J11"/>
    <mergeCell ref="G12:H12"/>
    <mergeCell ref="G9:H9"/>
    <mergeCell ref="E12:F12"/>
    <mergeCell ref="C11:D11"/>
    <mergeCell ref="E11:F11"/>
    <mergeCell ref="M13:P13"/>
    <mergeCell ref="M14:P14"/>
    <mergeCell ref="M16:P16"/>
    <mergeCell ref="G13:H13"/>
    <mergeCell ref="G14:H14"/>
    <mergeCell ref="I15:J15"/>
    <mergeCell ref="I14:J14"/>
    <mergeCell ref="A1:AH1"/>
    <mergeCell ref="C9:D9"/>
    <mergeCell ref="C7:D8"/>
    <mergeCell ref="E7:F8"/>
    <mergeCell ref="G7:H8"/>
    <mergeCell ref="E16:F16"/>
    <mergeCell ref="C10:D10"/>
    <mergeCell ref="E10:F10"/>
    <mergeCell ref="G16:H16"/>
    <mergeCell ref="I10:J10"/>
    <mergeCell ref="I13:J13"/>
    <mergeCell ref="E9:F9"/>
    <mergeCell ref="I7:J8"/>
    <mergeCell ref="Q12:S12"/>
    <mergeCell ref="M12:P12"/>
    <mergeCell ref="A6:A8"/>
    <mergeCell ref="M15:P15"/>
    <mergeCell ref="I16:J16"/>
    <mergeCell ref="C16:D16"/>
    <mergeCell ref="Q9:S9"/>
    <mergeCell ref="W10:X10"/>
    <mergeCell ref="W11:X11"/>
    <mergeCell ref="W13:X13"/>
    <mergeCell ref="W3:Y3"/>
    <mergeCell ref="I27:J27"/>
    <mergeCell ref="I25:J25"/>
    <mergeCell ref="Q23:S23"/>
    <mergeCell ref="Q24:S24"/>
    <mergeCell ref="M24:P24"/>
    <mergeCell ref="M26:P26"/>
    <mergeCell ref="I23:J23"/>
    <mergeCell ref="I24:J24"/>
    <mergeCell ref="T27:V27"/>
    <mergeCell ref="M27:P27"/>
    <mergeCell ref="M25:P25"/>
    <mergeCell ref="Q27:S27"/>
    <mergeCell ref="T20:V20"/>
    <mergeCell ref="M21:P21"/>
    <mergeCell ref="T21:V21"/>
    <mergeCell ref="Q20:S20"/>
    <mergeCell ref="Q22:S22"/>
    <mergeCell ref="Q25:S25"/>
    <mergeCell ref="Q26:S26"/>
    <mergeCell ref="Q21:S21"/>
    <mergeCell ref="G10:H10"/>
    <mergeCell ref="G11:H11"/>
    <mergeCell ref="G23:H23"/>
    <mergeCell ref="Q10:S10"/>
    <mergeCell ref="Q14:S14"/>
    <mergeCell ref="T14:V14"/>
    <mergeCell ref="T15:V15"/>
    <mergeCell ref="T16:V16"/>
    <mergeCell ref="T10:V10"/>
    <mergeCell ref="M10:P10"/>
    <mergeCell ref="E17:F17"/>
    <mergeCell ref="C17:D17"/>
    <mergeCell ref="C18:D18"/>
    <mergeCell ref="E22:F22"/>
    <mergeCell ref="C19:D19"/>
    <mergeCell ref="C12:D12"/>
    <mergeCell ref="E15:F15"/>
    <mergeCell ref="C15:D15"/>
    <mergeCell ref="E23:F23"/>
    <mergeCell ref="E18:F18"/>
    <mergeCell ref="C13:D13"/>
    <mergeCell ref="E13:F13"/>
    <mergeCell ref="E14:F14"/>
    <mergeCell ref="C14:D14"/>
    <mergeCell ref="E19:F19"/>
    <mergeCell ref="C22:D22"/>
    <mergeCell ref="I37:J37"/>
    <mergeCell ref="C35:D35"/>
    <mergeCell ref="E35:F35"/>
    <mergeCell ref="G33:H33"/>
    <mergeCell ref="C31:D31"/>
    <mergeCell ref="E31:F31"/>
    <mergeCell ref="I31:J31"/>
    <mergeCell ref="I32:J32"/>
    <mergeCell ref="C34:D34"/>
    <mergeCell ref="E34:F34"/>
    <mergeCell ref="E28:F28"/>
    <mergeCell ref="C27:D27"/>
    <mergeCell ref="E26:F26"/>
    <mergeCell ref="E24:F24"/>
    <mergeCell ref="C33:D33"/>
    <mergeCell ref="C32:D32"/>
    <mergeCell ref="E37:F37"/>
    <mergeCell ref="E21:F21"/>
    <mergeCell ref="E32:F32"/>
    <mergeCell ref="C24:D24"/>
    <mergeCell ref="C21:D21"/>
    <mergeCell ref="C23:D23"/>
    <mergeCell ref="E33:F33"/>
    <mergeCell ref="C26:D26"/>
    <mergeCell ref="E29:F29"/>
    <mergeCell ref="E27:F27"/>
    <mergeCell ref="C28:D28"/>
    <mergeCell ref="E25:F25"/>
    <mergeCell ref="C25:D25"/>
    <mergeCell ref="E30:F30"/>
    <mergeCell ref="Q32:S32"/>
    <mergeCell ref="Q28:S28"/>
    <mergeCell ref="Q29:S29"/>
    <mergeCell ref="Q30:S30"/>
    <mergeCell ref="Q33:S33"/>
    <mergeCell ref="Q34:S34"/>
    <mergeCell ref="Q35:S35"/>
    <mergeCell ref="Q15:S15"/>
    <mergeCell ref="Q18:S18"/>
    <mergeCell ref="Q16:S16"/>
    <mergeCell ref="Q17:S17"/>
    <mergeCell ref="F43:G43"/>
    <mergeCell ref="F44:G44"/>
    <mergeCell ref="F45:G45"/>
    <mergeCell ref="F46:G46"/>
    <mergeCell ref="A45:D45"/>
    <mergeCell ref="A43:D43"/>
    <mergeCell ref="Y12:Z12"/>
    <mergeCell ref="AA9:AI9"/>
    <mergeCell ref="M35:P35"/>
    <mergeCell ref="Q13:S13"/>
    <mergeCell ref="T17:V17"/>
    <mergeCell ref="T18:V18"/>
    <mergeCell ref="W15:X15"/>
    <mergeCell ref="W16:X16"/>
    <mergeCell ref="W17:X17"/>
    <mergeCell ref="W14:X14"/>
    <mergeCell ref="G39:H39"/>
    <mergeCell ref="I39:J39"/>
    <mergeCell ref="G35:H35"/>
    <mergeCell ref="G38:H38"/>
    <mergeCell ref="I38:J38"/>
    <mergeCell ref="G36:H36"/>
    <mergeCell ref="I36:J36"/>
    <mergeCell ref="Q36:S36"/>
    <mergeCell ref="AT43:AZ46"/>
    <mergeCell ref="AS43:AS46"/>
    <mergeCell ref="W4:Y4"/>
    <mergeCell ref="Z4:AI4"/>
    <mergeCell ref="A40:B41"/>
    <mergeCell ref="C40:F41"/>
    <mergeCell ref="A44:D44"/>
    <mergeCell ref="Y11:Z11"/>
    <mergeCell ref="AA10:AI10"/>
    <mergeCell ref="Y9:Z9"/>
    <mergeCell ref="Y10:Z10"/>
    <mergeCell ref="I35:J35"/>
    <mergeCell ref="G37:H37"/>
    <mergeCell ref="C38:D38"/>
    <mergeCell ref="C39:D39"/>
    <mergeCell ref="E39:F39"/>
    <mergeCell ref="C36:D36"/>
    <mergeCell ref="E36:F36"/>
    <mergeCell ref="E38:F38"/>
    <mergeCell ref="C37:D37"/>
    <mergeCell ref="E20:F20"/>
    <mergeCell ref="C20:D20"/>
    <mergeCell ref="C29:D29"/>
    <mergeCell ref="C30:D30"/>
  </mergeCells>
  <phoneticPr fontId="2"/>
  <conditionalFormatting sqref="B9:B39">
    <cfRule type="cellIs" dxfId="25" priority="9" stopIfTrue="1" operator="equal">
      <formula>"日"</formula>
    </cfRule>
    <cfRule type="cellIs" dxfId="24" priority="10" stopIfTrue="1" operator="equal">
      <formula>"土"</formula>
    </cfRule>
    <cfRule type="cellIs" dxfId="23" priority="11" stopIfTrue="1" operator="equal">
      <formula>"祝"</formula>
    </cfRule>
  </conditionalFormatting>
  <conditionalFormatting sqref="M40:P40">
    <cfRule type="expression" dxfId="22" priority="1" stopIfTrue="1">
      <formula>AND($M$40&gt;35,$M$4="一時利用")</formula>
    </cfRule>
  </conditionalFormatting>
  <dataValidations xWindow="184" yWindow="372" count="13">
    <dataValidation type="list" allowBlank="1" showInputMessage="1" showErrorMessage="1" sqref="B9:B39">
      <formula1>"月,火,水,木,金,土,日,祝"</formula1>
    </dataValidation>
    <dataValidation type="list" allowBlank="1" showInputMessage="1" showErrorMessage="1" sqref="S5">
      <formula1>"A,B,C"</formula1>
    </dataValidation>
    <dataValidation type="list" allowBlank="1" showInputMessage="1" showErrorMessage="1" sqref="M4:V4">
      <formula1>"一時利用,継続（学生）,継続（就労支援）"</formula1>
    </dataValidation>
    <dataValidation type="whole" imeMode="off" operator="lessThanOrEqual" allowBlank="1" showInputMessage="1" showErrorMessage="1" sqref="Q9:S39">
      <formula1>2</formula1>
    </dataValidation>
    <dataValidation type="whole" imeMode="off" operator="lessThanOrEqual" allowBlank="1" showInputMessage="1" showErrorMessage="1" sqref="T9:V39">
      <formula1>1</formula1>
    </dataValidation>
    <dataValidation imeMode="off" allowBlank="1" showInputMessage="1" showErrorMessage="1" sqref="AF48:AH48 Y9:Z39 C9:J39"/>
    <dataValidation imeMode="hiragana" allowBlank="1" showInputMessage="1" showErrorMessage="1" sqref="AA9:AI39 D3:I4 Z4"/>
    <dataValidation type="whole" imeMode="off" allowBlank="1" showInputMessage="1" showErrorMessage="1" sqref="A9:A39">
      <formula1>1</formula1>
      <formula2>31</formula2>
    </dataValidation>
    <dataValidation type="whole" imeMode="off" allowBlank="1" showInputMessage="1" showErrorMessage="1" sqref="M3:V3 Z3:AI3">
      <formula1>0</formula1>
      <formula2>9</formula2>
    </dataValidation>
    <dataValidation type="whole" imeMode="off" allowBlank="1" showInputMessage="1" showErrorMessage="1" sqref="AE5:AH5">
      <formula1>0</formula1>
      <formula2>37200</formula2>
    </dataValidation>
    <dataValidation type="list" allowBlank="1" showInputMessage="1" showErrorMessage="1" sqref="M5:R5">
      <formula1>"障害者,児童"</formula1>
    </dataValidation>
    <dataValidation type="list" allowBlank="1" showInputMessage="1" showErrorMessage="1" promptTitle="障害児通所の入力方法" prompt="_x000a_①「有Ⅰ」_x000a_　送迎（加算）を実施している障害児通所支援事業所において，障害児通所支援を提供し引き続き日中一時支援を提供し送迎を実施した場合。_x000a__x000a_②「有Ⅱ」_x000a_　①に該当しない場合。" sqref="L9:L39">
      <formula1>"有Ⅰ,有Ⅱ,　"</formula1>
    </dataValidation>
    <dataValidation type="list" allowBlank="1" showInputMessage="1" showErrorMessage="1" promptTitle="日中活動の入力方法" prompt="_x000a_①「有Ⅰ」_x000a_　日中活動を提供した後引き続き日中一時支援を提供し送迎を実施した場合。_x000a__x000a_②「有Ⅱ」_x000a_　日中活動を提供した後，日中活動を提供した事業所と同一の事業所と見なされる別の場所で日中一時支援を利用した場合。" sqref="K9:K39">
      <formula1>"有Ⅰ,有Ⅱ,　"</formula1>
    </dataValidation>
  </dataValidations>
  <pageMargins left="0.70866141732283472" right="0.19685039370078741" top="0.31496062992125984" bottom="0.19685039370078741" header="0.23622047244094491" footer="0.19685039370078741"/>
  <pageSetup paperSize="9" scale="91" orientation="portrait" r:id="rId1"/>
  <headerFooter alignWithMargins="0"/>
  <ignoredErrors>
    <ignoredError sqref="AP9:AX4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7"/>
  <sheetViews>
    <sheetView showGridLines="0" view="pageBreakPreview" zoomScale="70" zoomScaleNormal="70" zoomScaleSheetLayoutView="70" workbookViewId="0">
      <selection activeCell="A11" sqref="A11"/>
    </sheetView>
  </sheetViews>
  <sheetFormatPr defaultColWidth="18.85546875" defaultRowHeight="25.5" customHeight="1"/>
  <cols>
    <col min="1" max="1" width="29.85546875" bestFit="1" customWidth="1"/>
    <col min="2" max="2" width="13.140625" customWidth="1"/>
    <col min="3" max="3" width="79.42578125" customWidth="1"/>
  </cols>
  <sheetData>
    <row r="1" spans="1:3" ht="25.5" customHeight="1">
      <c r="A1" s="79" t="s">
        <v>70</v>
      </c>
      <c r="B1" s="79" t="s">
        <v>71</v>
      </c>
      <c r="C1" s="79" t="s">
        <v>69</v>
      </c>
    </row>
    <row r="2" spans="1:3" ht="25.5" customHeight="1">
      <c r="A2" s="67" t="s">
        <v>64</v>
      </c>
      <c r="B2" s="65" t="str">
        <f>IF(ISBLANK('実績記録票 【自動計算】'!D3),"エラー","正常")</f>
        <v>エラー</v>
      </c>
      <c r="C2" s="21" t="str">
        <f>IF(ISBLANK('実績記録票 【自動計算】'!D3),A2&amp;"欄が未入力です。","")</f>
        <v>支給決定障害者等氏名欄が未入力です。</v>
      </c>
    </row>
    <row r="3" spans="1:3" ht="25.5" customHeight="1">
      <c r="A3" s="67" t="s">
        <v>65</v>
      </c>
      <c r="B3" s="65" t="str">
        <f>IF(ISBLANK('実績記録票 【自動計算】'!D4),IF('実績記録票 【自動計算】'!M5="障害者","正常",IF('実績記録票 【自動計算】'!M5="児童","警告","正常")),"正常")</f>
        <v>正常</v>
      </c>
      <c r="C3" s="21" t="str">
        <f>IF(ISBLANK('実績記録票 【自動計算】'!D4),IF('実績記録票 【自動計算】'!M5="障害者","",IF('実績記録票 【自動計算】'!M5="児童",A3&amp;"欄が未入力です。","")),"")</f>
        <v/>
      </c>
    </row>
    <row r="4" spans="1:3" ht="25.5" customHeight="1">
      <c r="A4" s="67" t="s">
        <v>54</v>
      </c>
      <c r="B4" s="65" t="str">
        <f>IF(ISBLANK('実績記録票 【自動計算】'!M3)+ISBLANK('実績記録票 【自動計算】'!N3)+ISBLANK('実績記録票 【自動計算】'!O3)+ISBLANK('実績記録票 【自動計算】'!P3)+ISBLANK('実績記録票 【自動計算】'!Q3)+ISBLANK('実績記録票 【自動計算】'!R3)+ISBLANK('実績記録票 【自動計算】'!S3)+ISBLANK('実績記録票 【自動計算】'!T3)+ISBLANK('実績記録票 【自動計算】'!U3)+ISBLANK('実績記録票 【自動計算】'!V3),"エラー","正常")</f>
        <v>エラー</v>
      </c>
      <c r="C4" s="21" t="str">
        <f>IF(ISBLANK('実績記録票 【自動計算】'!M3)+ISBLANK('実績記録票 【自動計算】'!N3)+ISBLANK('実績記録票 【自動計算】'!O3)+ISBLANK('実績記録票 【自動計算】'!P3)+ISBLANK('実績記録票 【自動計算】'!Q3)+ISBLANK('実績記録票 【自動計算】'!R3)+ISBLANK('実績記録票 【自動計算】'!S3)+ISBLANK('実績記録票 【自動計算】'!T3)+ISBLANK('実績記録票 【自動計算】'!U3)+ISBLANK('実績記録票 【自動計算】'!V3),"受給者証番号欄に未入力欄があります。","")</f>
        <v>受給者証番号欄に未入力欄があります。</v>
      </c>
    </row>
    <row r="5" spans="1:3" ht="25.5" customHeight="1">
      <c r="A5" s="219" t="s">
        <v>97</v>
      </c>
      <c r="B5" s="65" t="str">
        <f>IF(ISBLANK('実績記録票 【自動計算】'!Z3)+ISBLANK('実績記録票 【自動計算】'!AA3)+ISBLANK('実績記録票 【自動計算】'!AB3)+ISBLANK('実績記録票 【自動計算】'!AC3)+ISBLANK('実績記録票 【自動計算】'!AD3)+ISBLANK('実績記録票 【自動計算】'!AE3)+ISBLANK('実績記録票 【自動計算】'!AF3)+ISBLANK('実績記録票 【自動計算】'!AG3)+ISBLANK('実績記録票 【自動計算】'!AH3)+ISBLANK('実績記録票 【自動計算】'!AI3),"エラー","正常")</f>
        <v>エラー</v>
      </c>
      <c r="C5" s="146" t="str">
        <f>IF(ISBLANK('実績記録票 【自動計算】'!Z3)+ISBLANK('実績記録票 【自動計算】'!AA3)+ISBLANK('実績記録票 【自動計算】'!AB3)+ISBLANK('実績記録票 【自動計算】'!AC3)+ISBLANK('実績記録票 【自動計算】'!AD3)+ISBLANK('実績記録票 【自動計算】'!AE3)+ISBLANK('実績記録票 【自動計算】'!AF3)+ISBLANK('実績記録票 【自動計算】'!AG3)+ISBLANK('実績記録票 【自動計算】'!AH3)+ISBLANK('実績記録票 【自動計算】'!AI3),"事業所番号欄に未入力欄があります。","")</f>
        <v>事業所番号欄に未入力欄があります。</v>
      </c>
    </row>
    <row r="6" spans="1:3" ht="25.5" customHeight="1">
      <c r="A6" s="67" t="s">
        <v>43</v>
      </c>
      <c r="B6" s="65" t="str">
        <f>IF(ISBLANK('実績記録票 【自動計算】'!Z4),"エラー","正常")</f>
        <v>エラー</v>
      </c>
      <c r="C6" s="21" t="str">
        <f>IF(ISBLANK('実績記録票 【自動計算】'!Z3),A6&amp;"欄が未入力です。","")</f>
        <v>事業所名欄が未入力です。</v>
      </c>
    </row>
    <row r="7" spans="1:3" ht="25.5" customHeight="1">
      <c r="A7" s="67" t="s">
        <v>66</v>
      </c>
      <c r="B7" s="65" t="str">
        <f>IF(ISBLANK('実績記録票 【自動計算】'!F5),"エラー","正常")</f>
        <v>エラー</v>
      </c>
      <c r="C7" s="21" t="str">
        <f>IF(ISBLANK('実績記録票 【自動計算】'!D5),A7&amp;"欄が未入力です。","")</f>
        <v/>
      </c>
    </row>
    <row r="8" spans="1:3" ht="25.5" customHeight="1">
      <c r="A8" s="67" t="s">
        <v>67</v>
      </c>
      <c r="B8" s="65" t="str">
        <f>IF(ISBLANK('実績記録票 【自動計算】'!H5),"エラー","正常")</f>
        <v>エラー</v>
      </c>
      <c r="C8" s="21" t="str">
        <f>IF(ISBLANK('実績記録票 【自動計算】'!G5),A8&amp;"欄が未入力です。","")</f>
        <v/>
      </c>
    </row>
    <row r="9" spans="1:3" ht="25.5" customHeight="1">
      <c r="A9" s="67" t="s">
        <v>55</v>
      </c>
      <c r="B9" s="65" t="str">
        <f>IF(ISBLANK('実績記録票 【自動計算】'!M4),"エラー",IF('実績記録票 【自動計算】'!M4="継続（学生）",IF('実績記録票 【自動計算】'!M5="障害者","警告","正常"),IF('実績記録票 【自動計算】'!M4="継続（就労支援）",IF('実績記録票 【自動計算】'!M5="児童","警告","正常"),"正常")))</f>
        <v>エラー</v>
      </c>
      <c r="C9" s="21" t="str">
        <f>IF(ISBLANK('実績記録票 【自動計算】'!M4),A9&amp;"欄が未入力です。",IF('実績記録票 【自動計算】'!M4="継続（学生）",IF('実績記録票 【自動計算】'!M5="障害者","型が【継続（学生）】で区分が【障害者】です。",""),IF('実績記録票 【自動計算】'!M4="継続（就労支援）",IF('実績記録票 【自動計算】'!M5="児童","型が【継続（就労支援）】で区分が【児童】です。",""),"")))</f>
        <v>型欄が未入力です。</v>
      </c>
    </row>
    <row r="10" spans="1:3" ht="25.5" customHeight="1">
      <c r="A10" s="67" t="s">
        <v>86</v>
      </c>
      <c r="B10" s="65" t="str">
        <f>IF(ISBLANK('実績記録票 【自動計算】'!M5),"エラー",IF('実績記録票 【自動計算】'!M5="障害者",IF(ISBLANK('実績記録票 【自動計算】'!D4),"正常","エラー"),IF(ISBLANK('実績記録票 【自動計算】'!D4),"警告","正常")))</f>
        <v>エラー</v>
      </c>
      <c r="C10" s="21" t="str">
        <f>IF(ISBLANK('実績記録票 【自動計算】'!M5),A10&amp;"欄が未入力です。",IF('実績記録票 【自動計算】'!M5="障害者",IF(ISBLANK('実績記録票 【自動計算】'!D4),"","区分【障害者】で支給決定に係る児童氏名欄に値があります。"),IF(ISBLANK('実績記録票 【自動計算】'!D4),"区分【児童】で支給決定に係る児童氏名欄に値がありません。","")))</f>
        <v>区分（障害者・児童）欄が未入力です。</v>
      </c>
    </row>
    <row r="11" spans="1:3" ht="25.5" customHeight="1">
      <c r="A11" s="67" t="s">
        <v>68</v>
      </c>
      <c r="B11" s="65" t="str">
        <f>IF(ISBLANK('実績記録票 【自動計算】'!S5),"エラー","正常")</f>
        <v>エラー</v>
      </c>
      <c r="C11" s="21" t="str">
        <f>IF(ISBLANK('実績記録票 【自動計算】'!S5),A11&amp;"欄が未入力です。","")</f>
        <v>区分（ Ａ ・ Ｂ  ・Ｃ ）欄が未入力です。</v>
      </c>
    </row>
    <row r="12" spans="1:3" ht="25.5" customHeight="1">
      <c r="A12" s="67" t="s">
        <v>72</v>
      </c>
      <c r="B12" s="65" t="str">
        <f>IF(ISBLANK('実績記録票 【自動計算】'!AE5),"エラー","正常")</f>
        <v>エラー</v>
      </c>
      <c r="C12" s="21" t="str">
        <f>IF(ISBLANK('実績記録票 【自動計算】'!AE5),A12&amp;"欄が未入力です。","")</f>
        <v>①利用者負担上限月額欄が未入力です。</v>
      </c>
    </row>
    <row r="13" spans="1:3" ht="27.75" customHeight="1">
      <c r="A13" s="68" t="s">
        <v>78</v>
      </c>
      <c r="B13" s="65" t="str">
        <f>IF('実績記録票 【自動計算】'!M4="継続（就労支援）",IF('実績記録票 【自動計算】'!AF48&lt;&gt;"",IF('実績記録票 【自動計算】'!AF48&lt;='実績記録票 【自動計算】'!AF47,"正常","警告"),"エラー"),IF('実績記録票 【自動計算】'!M4="継続（学生）",IF('実績記録票 【自動計算】'!AF48&lt;&gt;"",IF('実績記録票 【自動計算】'!AF48&lt;='実績記録票 【自動計算】'!AF47,"正常","警告"),"エラー"),IF('実績記録票 【自動計算】'!AF48&lt;&gt;"","警告","正常")))</f>
        <v>正常</v>
      </c>
      <c r="C13" s="21" t="str">
        <f>IF('実績記録票 【自動計算】'!M4="継続（就労支援）",IF('実績記録票 【自動計算】'!AF48&lt;&gt;"",IF('実績記録票 【自動計算】'!AF48&lt;='実績記録票 【自動計算】'!AF47,"","④決定利用者負担額が③上限月額調整を超えいています。"),"継続型で④決定利用者負担額が未入力です。"),IF('実績記録票 【自動計算】'!M4="継続（学生）",IF('実績記録票 【自動計算】'!AF48&lt;&gt;"",IF('実績記録票 【自動計算】'!AF48&lt;='実績記録票 【自動計算】'!AF47,"","④決定利用者負担額が③上限月額調整を超えいています。"),"継続型で④決定利用者負担額が未入力です。"),IF('実績記録票 【自動計算】'!AF48&lt;&gt;"","不要な値が設定されています。","")))</f>
        <v/>
      </c>
    </row>
    <row r="14" spans="1:3" ht="25.5" customHeight="1">
      <c r="A14" s="67" t="s">
        <v>79</v>
      </c>
      <c r="B14" s="65" t="str">
        <f>IF('実績記録票 【自動計算】'!M4="一時利用",IF('実績記録票 【自動計算】'!BC40&lt;&gt;'実績記録票 【自動計算】'!BD40,"エラー","正常"),IF('実績記録票 【自動計算】'!Y40&lt;&gt;0,"警告","正常"))</f>
        <v>正常</v>
      </c>
      <c r="C14" s="21" t="str">
        <f>IF('実績記録票 【自動計算】'!M4="一時利用",IF('実績記録票 【自動計算】'!BC40&lt;&gt;'実績記録票 【自動計算】'!BD40,"一時利用型で調整後利用料が未入力です。",""),IF('実績記録票 【自動計算】'!Y40&lt;&gt;0,"継続型の場合は調整後利用料を入力する必要はありません。",""))</f>
        <v/>
      </c>
    </row>
    <row r="15" spans="1:3" ht="25.5" customHeight="1">
      <c r="A15" s="151" t="s">
        <v>80</v>
      </c>
      <c r="B15" s="65" t="str">
        <f>IF('実績記録票 【自動計算】'!M4="継続（就労支援）",IF('実績記録票 【自動計算】'!BE40&gt;0,"正常","警告"),"正常")</f>
        <v>正常</v>
      </c>
      <c r="C15" s="21" t="str">
        <f>IF(B15="警告","継続（就労支援）型で日中活動欄に入力がありません。","")</f>
        <v/>
      </c>
    </row>
    <row r="16" spans="1:3" ht="25.5" customHeight="1">
      <c r="A16" s="67" t="s">
        <v>11</v>
      </c>
      <c r="B16" s="65" t="str">
        <f>IF('実績記録票 【自動計算】'!BF40&gt;0,"エラー","正常")</f>
        <v>正常</v>
      </c>
      <c r="C16" s="21" t="str">
        <f>IF(B16="エラー",IF(COUNTIF('実績記録票 【自動計算】'!K9:K39,"有Ⅰ"),"日中活動と連続して利用する場合，送迎加算は算定できません。","送迎（加算）を実施している障害児通所支援と連続利用する場合，送迎加算は算定できません。"),"")</f>
        <v/>
      </c>
    </row>
    <row r="17" spans="1:3" ht="25.5" customHeight="1">
      <c r="A17" s="67" t="s">
        <v>25</v>
      </c>
      <c r="B17" s="65" t="str">
        <f>IF('実績記録票 【自動計算】'!BG40,"警告","正常")</f>
        <v>正常</v>
      </c>
      <c r="C17" s="21" t="str">
        <f>IF(B17="警告","日中活動が生活介護である場合は，算定できません。","")</f>
        <v/>
      </c>
    </row>
  </sheetData>
  <sheetProtection sheet="1" selectLockedCells="1" selectUnlockedCells="1"/>
  <phoneticPr fontId="2"/>
  <conditionalFormatting sqref="B18:B65537 C5 B1:B15">
    <cfRule type="cellIs" dxfId="21" priority="5" stopIfTrue="1" operator="equal">
      <formula>"警告"</formula>
    </cfRule>
    <cfRule type="cellIs" dxfId="20" priority="6" stopIfTrue="1" operator="equal">
      <formula>"エラー"</formula>
    </cfRule>
  </conditionalFormatting>
  <conditionalFormatting sqref="B16">
    <cfRule type="cellIs" dxfId="19" priority="3" stopIfTrue="1" operator="equal">
      <formula>"警告"</formula>
    </cfRule>
    <cfRule type="cellIs" dxfId="18" priority="4" stopIfTrue="1" operator="equal">
      <formula>"エラー"</formula>
    </cfRule>
  </conditionalFormatting>
  <conditionalFormatting sqref="B17">
    <cfRule type="cellIs" dxfId="17" priority="1" stopIfTrue="1" operator="equal">
      <formula>"警告"</formula>
    </cfRule>
    <cfRule type="cellIs" dxfId="16" priority="2" stopIfTrue="1" operator="equal">
      <formula>"エラー"</formula>
    </cfRule>
  </conditionalFormatting>
  <pageMargins left="0.78700000000000003" right="0.78700000000000003" top="0.98399999999999999" bottom="0.98399999999999999" header="0.51200000000000001" footer="0.51200000000000001"/>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G50"/>
  <sheetViews>
    <sheetView showGridLines="0" view="pageBreakPreview" zoomScale="90" zoomScaleNormal="100" zoomScaleSheetLayoutView="90" workbookViewId="0">
      <selection activeCell="L13" sqref="L13"/>
    </sheetView>
  </sheetViews>
  <sheetFormatPr defaultColWidth="9" defaultRowHeight="13.5"/>
  <cols>
    <col min="1" max="1" width="4.140625" style="212" customWidth="1"/>
    <col min="2" max="2" width="4.5703125" style="212" customWidth="1"/>
    <col min="3" max="10" width="3" style="152" customWidth="1"/>
    <col min="11" max="11" width="4.42578125" style="152" customWidth="1"/>
    <col min="12" max="12" width="4.28515625" style="152" customWidth="1"/>
    <col min="13" max="22" width="2.140625" style="152" customWidth="1"/>
    <col min="23" max="23" width="3.85546875" style="152" customWidth="1"/>
    <col min="24" max="24" width="3" style="152" customWidth="1"/>
    <col min="25" max="25" width="3.85546875" style="152" customWidth="1"/>
    <col min="26" max="38" width="3" style="152" customWidth="1"/>
    <col min="39" max="39" width="5.28515625" style="152" hidden="1" customWidth="1"/>
    <col min="40" max="50" width="5.140625" style="152" hidden="1" customWidth="1"/>
    <col min="51" max="51" width="6" style="152" hidden="1" customWidth="1"/>
    <col min="52" max="53" width="9" style="152" hidden="1" customWidth="1"/>
    <col min="54" max="59" width="9.42578125" style="152" hidden="1" customWidth="1"/>
    <col min="60" max="16384" width="9" style="152"/>
  </cols>
  <sheetData>
    <row r="1" spans="1:59" ht="18.75">
      <c r="A1" s="484" t="s">
        <v>129</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147"/>
      <c r="AN1" s="147"/>
      <c r="AO1" s="147"/>
      <c r="AP1" s="147"/>
      <c r="AQ1" s="147"/>
      <c r="AR1" s="147"/>
      <c r="AS1" s="147"/>
      <c r="AT1" s="147"/>
      <c r="AU1" s="147"/>
      <c r="AV1" s="147"/>
    </row>
    <row r="2" spans="1:59" ht="9.75" customHeight="1" thickBot="1">
      <c r="A2" s="147"/>
      <c r="B2" s="147"/>
      <c r="C2" s="147"/>
      <c r="D2" s="147"/>
      <c r="E2" s="147"/>
      <c r="F2" s="147"/>
      <c r="G2" s="147"/>
      <c r="H2" s="147"/>
      <c r="I2" s="147"/>
      <c r="J2" s="147"/>
      <c r="K2" s="147"/>
      <c r="L2" s="147"/>
      <c r="M2" s="147"/>
      <c r="N2" s="147"/>
      <c r="O2" s="147"/>
      <c r="P2" s="33"/>
      <c r="Q2" s="33"/>
      <c r="R2" s="33"/>
      <c r="S2" s="33"/>
      <c r="T2" s="33"/>
      <c r="U2" s="33"/>
      <c r="V2" s="33"/>
      <c r="W2" s="33"/>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row>
    <row r="3" spans="1:59" ht="19.5" customHeight="1">
      <c r="A3" s="485" t="s">
        <v>99</v>
      </c>
      <c r="B3" s="486"/>
      <c r="C3" s="486"/>
      <c r="D3" s="487"/>
      <c r="E3" s="488"/>
      <c r="F3" s="488"/>
      <c r="G3" s="488"/>
      <c r="H3" s="488"/>
      <c r="I3" s="488"/>
      <c r="J3" s="489" t="s">
        <v>54</v>
      </c>
      <c r="K3" s="490"/>
      <c r="L3" s="491"/>
      <c r="M3" s="153"/>
      <c r="N3" s="154"/>
      <c r="O3" s="154"/>
      <c r="P3" s="154"/>
      <c r="Q3" s="154"/>
      <c r="R3" s="154"/>
      <c r="S3" s="154"/>
      <c r="T3" s="154"/>
      <c r="U3" s="154"/>
      <c r="V3" s="155"/>
      <c r="W3" s="492" t="s">
        <v>97</v>
      </c>
      <c r="X3" s="493"/>
      <c r="Y3" s="493"/>
      <c r="Z3" s="213"/>
      <c r="AA3" s="214"/>
      <c r="AB3" s="214"/>
      <c r="AC3" s="214"/>
      <c r="AD3" s="214"/>
      <c r="AE3" s="214"/>
      <c r="AF3" s="214"/>
      <c r="AG3" s="214"/>
      <c r="AH3" s="214"/>
      <c r="AI3" s="218"/>
      <c r="AL3" s="156"/>
      <c r="AM3" s="156"/>
      <c r="AN3" s="156"/>
      <c r="AO3" s="156"/>
      <c r="AP3" s="156"/>
      <c r="AQ3" s="156"/>
      <c r="AR3" s="156"/>
      <c r="AS3" s="156"/>
      <c r="AT3" s="156"/>
      <c r="AU3" s="156"/>
      <c r="AV3" s="157"/>
    </row>
    <row r="4" spans="1:59" ht="19.5" customHeight="1">
      <c r="A4" s="494" t="s">
        <v>98</v>
      </c>
      <c r="B4" s="495"/>
      <c r="C4" s="495"/>
      <c r="D4" s="496"/>
      <c r="E4" s="497"/>
      <c r="F4" s="497"/>
      <c r="G4" s="497"/>
      <c r="H4" s="497"/>
      <c r="I4" s="497"/>
      <c r="J4" s="479" t="s">
        <v>55</v>
      </c>
      <c r="K4" s="480"/>
      <c r="L4" s="498"/>
      <c r="M4" s="499" t="s">
        <v>101</v>
      </c>
      <c r="N4" s="500"/>
      <c r="O4" s="500"/>
      <c r="P4" s="500"/>
      <c r="Q4" s="500"/>
      <c r="R4" s="500"/>
      <c r="S4" s="500"/>
      <c r="T4" s="500"/>
      <c r="U4" s="500"/>
      <c r="V4" s="500"/>
      <c r="W4" s="479" t="s">
        <v>43</v>
      </c>
      <c r="X4" s="501"/>
      <c r="Y4" s="501"/>
      <c r="Z4" s="511"/>
      <c r="AA4" s="512"/>
      <c r="AB4" s="512"/>
      <c r="AC4" s="512"/>
      <c r="AD4" s="512"/>
      <c r="AE4" s="512"/>
      <c r="AF4" s="512"/>
      <c r="AG4" s="512"/>
      <c r="AH4" s="512"/>
      <c r="AI4" s="513"/>
      <c r="AL4" s="156"/>
      <c r="AM4" s="514" t="s">
        <v>6</v>
      </c>
      <c r="AN4" s="514"/>
      <c r="AO4" s="514"/>
      <c r="AP4" s="514"/>
      <c r="AQ4" s="514"/>
      <c r="AR4" s="514"/>
      <c r="AS4" s="514"/>
      <c r="AT4" s="514"/>
      <c r="AU4" s="514"/>
      <c r="AV4" s="514"/>
      <c r="AW4" s="514"/>
      <c r="AX4" s="514"/>
      <c r="AY4" s="514"/>
      <c r="AZ4" s="514"/>
    </row>
    <row r="5" spans="1:59" ht="21.75" customHeight="1">
      <c r="A5" s="533" t="s">
        <v>15</v>
      </c>
      <c r="B5" s="495"/>
      <c r="C5" s="495"/>
      <c r="D5" s="479" t="s">
        <v>115</v>
      </c>
      <c r="E5" s="480"/>
      <c r="F5" s="215"/>
      <c r="G5" s="215" t="s">
        <v>16</v>
      </c>
      <c r="H5" s="215"/>
      <c r="I5" s="216" t="s">
        <v>17</v>
      </c>
      <c r="J5" s="479" t="s">
        <v>18</v>
      </c>
      <c r="K5" s="480"/>
      <c r="L5" s="498"/>
      <c r="M5" s="511"/>
      <c r="N5" s="549"/>
      <c r="O5" s="549"/>
      <c r="P5" s="512"/>
      <c r="Q5" s="512"/>
      <c r="R5" s="512"/>
      <c r="S5" s="550"/>
      <c r="T5" s="512"/>
      <c r="U5" s="512"/>
      <c r="V5" s="551"/>
      <c r="W5" s="158" t="s">
        <v>56</v>
      </c>
      <c r="X5" s="515" t="s">
        <v>57</v>
      </c>
      <c r="Y5" s="515"/>
      <c r="Z5" s="515"/>
      <c r="AA5" s="515"/>
      <c r="AB5" s="515"/>
      <c r="AC5" s="515"/>
      <c r="AD5" s="516"/>
      <c r="AE5" s="517"/>
      <c r="AF5" s="517"/>
      <c r="AG5" s="517"/>
      <c r="AH5" s="518"/>
      <c r="AI5" s="159" t="s">
        <v>10</v>
      </c>
      <c r="AL5" s="157"/>
      <c r="AM5" s="540" t="s">
        <v>47</v>
      </c>
      <c r="AN5" s="543" t="s">
        <v>48</v>
      </c>
      <c r="AO5" s="544"/>
      <c r="AP5" s="544"/>
      <c r="AQ5" s="544"/>
      <c r="AR5" s="545"/>
      <c r="AS5" s="546" t="s">
        <v>37</v>
      </c>
      <c r="AT5" s="547"/>
      <c r="AU5" s="547"/>
      <c r="AV5" s="547"/>
      <c r="AW5" s="548"/>
      <c r="AX5" s="502" t="s">
        <v>63</v>
      </c>
      <c r="AY5" s="505" t="s">
        <v>7</v>
      </c>
      <c r="AZ5" s="505" t="s">
        <v>8</v>
      </c>
    </row>
    <row r="6" spans="1:59" ht="18.75" customHeight="1">
      <c r="A6" s="533" t="s">
        <v>12</v>
      </c>
      <c r="B6" s="495" t="s">
        <v>0</v>
      </c>
      <c r="C6" s="495" t="s">
        <v>39</v>
      </c>
      <c r="D6" s="495"/>
      <c r="E6" s="495"/>
      <c r="F6" s="495"/>
      <c r="G6" s="495" t="s">
        <v>40</v>
      </c>
      <c r="H6" s="495"/>
      <c r="I6" s="495"/>
      <c r="J6" s="495"/>
      <c r="K6" s="400" t="s">
        <v>45</v>
      </c>
      <c r="L6" s="400"/>
      <c r="M6" s="521" t="s">
        <v>24</v>
      </c>
      <c r="N6" s="527"/>
      <c r="O6" s="534"/>
      <c r="P6" s="535"/>
      <c r="Q6" s="521" t="s">
        <v>14</v>
      </c>
      <c r="R6" s="527"/>
      <c r="S6" s="527"/>
      <c r="T6" s="521" t="s">
        <v>130</v>
      </c>
      <c r="U6" s="527"/>
      <c r="V6" s="522"/>
      <c r="W6" s="521" t="s">
        <v>53</v>
      </c>
      <c r="X6" s="522"/>
      <c r="Y6" s="521" t="s">
        <v>102</v>
      </c>
      <c r="Z6" s="522"/>
      <c r="AA6" s="521" t="s">
        <v>23</v>
      </c>
      <c r="AB6" s="527"/>
      <c r="AC6" s="527"/>
      <c r="AD6" s="527"/>
      <c r="AE6" s="527"/>
      <c r="AF6" s="527"/>
      <c r="AG6" s="527"/>
      <c r="AH6" s="527"/>
      <c r="AI6" s="528"/>
      <c r="AJ6" s="160"/>
      <c r="AK6" s="160"/>
      <c r="AL6" s="160"/>
      <c r="AM6" s="541"/>
      <c r="AN6" s="508" t="s">
        <v>52</v>
      </c>
      <c r="AO6" s="400" t="s">
        <v>87</v>
      </c>
      <c r="AP6" s="400"/>
      <c r="AQ6" s="400" t="s">
        <v>88</v>
      </c>
      <c r="AR6" s="400"/>
      <c r="AS6" s="508" t="s">
        <v>52</v>
      </c>
      <c r="AT6" s="400" t="s">
        <v>87</v>
      </c>
      <c r="AU6" s="400"/>
      <c r="AV6" s="400" t="s">
        <v>88</v>
      </c>
      <c r="AW6" s="400"/>
      <c r="AX6" s="503"/>
      <c r="AY6" s="506"/>
      <c r="AZ6" s="506"/>
    </row>
    <row r="7" spans="1:59" ht="17.25" customHeight="1">
      <c r="A7" s="533"/>
      <c r="B7" s="495"/>
      <c r="C7" s="400" t="s">
        <v>41</v>
      </c>
      <c r="D7" s="400"/>
      <c r="E7" s="400" t="s">
        <v>42</v>
      </c>
      <c r="F7" s="400"/>
      <c r="G7" s="400" t="s">
        <v>41</v>
      </c>
      <c r="H7" s="400"/>
      <c r="I7" s="400" t="s">
        <v>42</v>
      </c>
      <c r="J7" s="400"/>
      <c r="K7" s="367" t="s">
        <v>46</v>
      </c>
      <c r="L7" s="369" t="s">
        <v>93</v>
      </c>
      <c r="M7" s="523"/>
      <c r="N7" s="529"/>
      <c r="O7" s="536"/>
      <c r="P7" s="537"/>
      <c r="Q7" s="523"/>
      <c r="R7" s="529"/>
      <c r="S7" s="529"/>
      <c r="T7" s="523"/>
      <c r="U7" s="529"/>
      <c r="V7" s="524"/>
      <c r="W7" s="523"/>
      <c r="X7" s="524"/>
      <c r="Y7" s="523"/>
      <c r="Z7" s="524"/>
      <c r="AA7" s="523"/>
      <c r="AB7" s="529"/>
      <c r="AC7" s="529"/>
      <c r="AD7" s="529"/>
      <c r="AE7" s="529"/>
      <c r="AF7" s="529"/>
      <c r="AG7" s="529"/>
      <c r="AH7" s="529"/>
      <c r="AI7" s="530"/>
      <c r="AJ7" s="33"/>
      <c r="AK7" s="160"/>
      <c r="AL7" s="33"/>
      <c r="AM7" s="541"/>
      <c r="AN7" s="509"/>
      <c r="AO7" s="519" t="s">
        <v>49</v>
      </c>
      <c r="AP7" s="519" t="s">
        <v>7</v>
      </c>
      <c r="AQ7" s="519" t="s">
        <v>49</v>
      </c>
      <c r="AR7" s="519" t="s">
        <v>7</v>
      </c>
      <c r="AS7" s="509"/>
      <c r="AT7" s="519" t="s">
        <v>49</v>
      </c>
      <c r="AU7" s="519" t="s">
        <v>7</v>
      </c>
      <c r="AV7" s="519" t="s">
        <v>49</v>
      </c>
      <c r="AW7" s="519" t="s">
        <v>7</v>
      </c>
      <c r="AX7" s="503"/>
      <c r="AY7" s="506"/>
      <c r="AZ7" s="506"/>
    </row>
    <row r="8" spans="1:59" ht="13.5" customHeight="1">
      <c r="A8" s="533"/>
      <c r="B8" s="495"/>
      <c r="C8" s="400"/>
      <c r="D8" s="400"/>
      <c r="E8" s="400"/>
      <c r="F8" s="400"/>
      <c r="G8" s="400"/>
      <c r="H8" s="400"/>
      <c r="I8" s="400"/>
      <c r="J8" s="400"/>
      <c r="K8" s="368"/>
      <c r="L8" s="370"/>
      <c r="M8" s="525"/>
      <c r="N8" s="531"/>
      <c r="O8" s="538"/>
      <c r="P8" s="539"/>
      <c r="Q8" s="525"/>
      <c r="R8" s="531"/>
      <c r="S8" s="531"/>
      <c r="T8" s="525"/>
      <c r="U8" s="531"/>
      <c r="V8" s="526"/>
      <c r="W8" s="525"/>
      <c r="X8" s="526"/>
      <c r="Y8" s="525"/>
      <c r="Z8" s="526"/>
      <c r="AA8" s="525"/>
      <c r="AB8" s="531"/>
      <c r="AC8" s="531"/>
      <c r="AD8" s="531"/>
      <c r="AE8" s="531"/>
      <c r="AF8" s="531"/>
      <c r="AG8" s="531"/>
      <c r="AH8" s="531"/>
      <c r="AI8" s="532"/>
      <c r="AJ8" s="161"/>
      <c r="AK8" s="160"/>
      <c r="AL8" s="161"/>
      <c r="AM8" s="542"/>
      <c r="AN8" s="510"/>
      <c r="AO8" s="520"/>
      <c r="AP8" s="520"/>
      <c r="AQ8" s="520"/>
      <c r="AR8" s="520"/>
      <c r="AS8" s="510"/>
      <c r="AT8" s="520"/>
      <c r="AU8" s="520"/>
      <c r="AV8" s="520"/>
      <c r="AW8" s="520"/>
      <c r="AX8" s="504"/>
      <c r="AY8" s="507"/>
      <c r="AZ8" s="507"/>
      <c r="BB8" s="162" t="s">
        <v>91</v>
      </c>
      <c r="BC8" s="162" t="s">
        <v>75</v>
      </c>
      <c r="BD8" s="162" t="s">
        <v>76</v>
      </c>
      <c r="BE8" s="162" t="s">
        <v>77</v>
      </c>
      <c r="BF8" s="162" t="s">
        <v>92</v>
      </c>
      <c r="BG8" s="162" t="s">
        <v>96</v>
      </c>
    </row>
    <row r="9" spans="1:59" ht="20.25" customHeight="1">
      <c r="A9" s="163">
        <v>1</v>
      </c>
      <c r="B9" s="164"/>
      <c r="C9" s="555"/>
      <c r="D9" s="556"/>
      <c r="E9" s="555"/>
      <c r="F9" s="556"/>
      <c r="G9" s="570"/>
      <c r="H9" s="571"/>
      <c r="I9" s="570"/>
      <c r="J9" s="571"/>
      <c r="K9" s="165"/>
      <c r="L9" s="165"/>
      <c r="M9" s="572"/>
      <c r="N9" s="573"/>
      <c r="O9" s="573"/>
      <c r="P9" s="574"/>
      <c r="Q9" s="575"/>
      <c r="R9" s="576"/>
      <c r="S9" s="577"/>
      <c r="T9" s="575"/>
      <c r="U9" s="576"/>
      <c r="V9" s="577"/>
      <c r="W9" s="578"/>
      <c r="X9" s="579"/>
      <c r="Y9" s="565"/>
      <c r="Z9" s="566"/>
      <c r="AA9" s="552"/>
      <c r="AB9" s="553"/>
      <c r="AC9" s="553"/>
      <c r="AD9" s="553"/>
      <c r="AE9" s="553"/>
      <c r="AF9" s="553"/>
      <c r="AG9" s="553"/>
      <c r="AH9" s="553"/>
      <c r="AI9" s="554"/>
      <c r="AJ9" s="161"/>
      <c r="AK9" s="161"/>
      <c r="AL9" s="161"/>
      <c r="AM9" s="166">
        <f>+IF(BB9&gt;0,0,Q9)</f>
        <v>0</v>
      </c>
      <c r="AN9" s="167">
        <f>+IF(K9="有Ⅰ",AO9,IF(K9="有Ⅱ",AO9,AQ9))</f>
        <v>0</v>
      </c>
      <c r="AO9" s="167">
        <f>+IF(AP9&gt;8,8,AP9)</f>
        <v>0</v>
      </c>
      <c r="AP9" s="167">
        <f>+IF(AR9-7&gt;0,AR9-7,0)</f>
        <v>0</v>
      </c>
      <c r="AQ9" s="167">
        <f t="shared" ref="AQ9:AQ39" si="0">+IF(AR9&gt;8,8,AR9)</f>
        <v>0</v>
      </c>
      <c r="AR9" s="167">
        <f t="shared" ref="AR9:AR39" si="1">+IF(B9="土",0,IF(B9="日",0,IF(B9="祝",0,AX9)))</f>
        <v>0</v>
      </c>
      <c r="AS9" s="168">
        <f>+IF(K9="有Ⅰ",AT9,IF(K9="有Ⅱ",AT9,AV9))</f>
        <v>0</v>
      </c>
      <c r="AT9" s="167">
        <f t="shared" ref="AT9:AT32" si="2">+IF(AU9&gt;8,8,AU9)</f>
        <v>0</v>
      </c>
      <c r="AU9" s="167">
        <f>+IF(AW9-7&gt;0,AW9-7,0)</f>
        <v>0</v>
      </c>
      <c r="AV9" s="167">
        <f t="shared" ref="AV9:AV39" si="3">+IF(AW9&gt;8,8,AW9)</f>
        <v>0</v>
      </c>
      <c r="AW9" s="167">
        <f t="shared" ref="AW9:AW39" si="4">+IF(B9="土",AX9,IF(B9="日",AX9,IF(B9="祝",AX9,0)))</f>
        <v>0</v>
      </c>
      <c r="AX9" s="167">
        <f>IF(AY9=0,IF(AZ9=0,0,1),AY9+1)</f>
        <v>0</v>
      </c>
      <c r="AY9" s="169">
        <f t="shared" ref="AY9:AY39" si="5">+HOUR(I9-G9+E9-C9)</f>
        <v>0</v>
      </c>
      <c r="AZ9" s="169">
        <f t="shared" ref="AZ9:AZ39" si="6">MINUTE(I9-G9+E9-C9)</f>
        <v>0</v>
      </c>
      <c r="BB9" s="170">
        <f>+IF(K9="有Ⅰ",1,IF(L9="有Ⅰ",2,0))</f>
        <v>0</v>
      </c>
      <c r="BC9" s="170">
        <f>IF(M9&gt;0,1,0)</f>
        <v>0</v>
      </c>
      <c r="BD9" s="170">
        <f>IF(W9&gt;0,IF(ISBLANK(Y9),1,0),0)</f>
        <v>0</v>
      </c>
      <c r="BE9" s="170">
        <f>IF(AO9+AT9&gt;0,IF(K9&lt;&gt;"有Ⅰ",1,IF(K9&lt;&gt;"有Ⅱ",1,0)),0)</f>
        <v>0</v>
      </c>
      <c r="BF9" s="170">
        <f>IF(Q9&gt;AM9,1,0)</f>
        <v>0</v>
      </c>
      <c r="BG9" s="170">
        <f>IF(BB9=1,IF(T9&gt;0,1,0),0)</f>
        <v>0</v>
      </c>
    </row>
    <row r="10" spans="1:59" ht="20.25" customHeight="1">
      <c r="A10" s="171">
        <v>2</v>
      </c>
      <c r="B10" s="172"/>
      <c r="C10" s="555"/>
      <c r="D10" s="556"/>
      <c r="E10" s="555"/>
      <c r="F10" s="556"/>
      <c r="G10" s="555"/>
      <c r="H10" s="556"/>
      <c r="I10" s="555"/>
      <c r="J10" s="556"/>
      <c r="K10" s="173"/>
      <c r="L10" s="173"/>
      <c r="M10" s="557"/>
      <c r="N10" s="558"/>
      <c r="O10" s="558"/>
      <c r="P10" s="559"/>
      <c r="Q10" s="560"/>
      <c r="R10" s="561"/>
      <c r="S10" s="562"/>
      <c r="T10" s="560"/>
      <c r="U10" s="561"/>
      <c r="V10" s="562"/>
      <c r="W10" s="563"/>
      <c r="X10" s="564"/>
      <c r="Y10" s="565"/>
      <c r="Z10" s="566"/>
      <c r="AA10" s="567"/>
      <c r="AB10" s="568"/>
      <c r="AC10" s="568"/>
      <c r="AD10" s="568"/>
      <c r="AE10" s="568"/>
      <c r="AF10" s="568"/>
      <c r="AG10" s="568"/>
      <c r="AH10" s="568"/>
      <c r="AI10" s="569"/>
      <c r="AJ10" s="161"/>
      <c r="AK10" s="161"/>
      <c r="AL10" s="161"/>
      <c r="AM10" s="174">
        <f t="shared" ref="AM10:AM39" si="7">+IF(BB10&gt;0,0,Q10)</f>
        <v>0</v>
      </c>
      <c r="AN10" s="167">
        <f t="shared" ref="AN10:AN39" si="8">+IF(K10="有Ⅰ",AO10,IF(K10="有Ⅱ",AO10,AQ10))</f>
        <v>0</v>
      </c>
      <c r="AO10" s="168">
        <f t="shared" ref="AO10:AO39" si="9">+IF(AP10&gt;8,8,AP10)</f>
        <v>0</v>
      </c>
      <c r="AP10" s="168">
        <f>+IF(AR10-7&gt;0,AR10-7,0)</f>
        <v>0</v>
      </c>
      <c r="AQ10" s="168">
        <f t="shared" si="0"/>
        <v>0</v>
      </c>
      <c r="AR10" s="168">
        <f t="shared" si="1"/>
        <v>0</v>
      </c>
      <c r="AS10" s="168">
        <f t="shared" ref="AS10:AS39" si="10">+IF(K10="有Ⅰ",AT10,IF(K10="有Ⅱ",AT10,AV10))</f>
        <v>0</v>
      </c>
      <c r="AT10" s="168">
        <f t="shared" si="2"/>
        <v>0</v>
      </c>
      <c r="AU10" s="168">
        <f>+IF(AW10-7&gt;0,AW10-7,0)</f>
        <v>0</v>
      </c>
      <c r="AV10" s="168">
        <f t="shared" si="3"/>
        <v>0</v>
      </c>
      <c r="AW10" s="168">
        <f t="shared" si="4"/>
        <v>0</v>
      </c>
      <c r="AX10" s="168">
        <f t="shared" ref="AX10:AX39" si="11">IF(AY10=0,IF(AZ10=0,0,1),AY10+1)</f>
        <v>0</v>
      </c>
      <c r="AY10" s="175">
        <f t="shared" si="5"/>
        <v>0</v>
      </c>
      <c r="AZ10" s="175">
        <f t="shared" si="6"/>
        <v>0</v>
      </c>
      <c r="BB10" s="168">
        <f t="shared" ref="BB10:BB39" si="12">+IF(K10="有Ⅰ",1,IF(L10="有Ⅰ",2,0))</f>
        <v>0</v>
      </c>
      <c r="BC10" s="168">
        <f t="shared" ref="BC10:BC39" si="13">IF(M10&gt;0,1,0)</f>
        <v>0</v>
      </c>
      <c r="BD10" s="168">
        <f t="shared" ref="BD10:BD39" si="14">IF(W10&gt;0,IF(ISBLANK(Y10),1,0),0)</f>
        <v>0</v>
      </c>
      <c r="BE10" s="168">
        <f t="shared" ref="BE10:BE39" si="15">IF(AO10+AT10&gt;0,IF(K10&lt;&gt;"有Ⅰ",1,IF(K10&lt;&gt;"有Ⅱ",1,0)),0)</f>
        <v>0</v>
      </c>
      <c r="BF10" s="168">
        <f t="shared" ref="BF10:BF39" si="16">IF(Q10&gt;AM10,1,0)</f>
        <v>0</v>
      </c>
      <c r="BG10" s="168">
        <f t="shared" ref="BG10:BG39" si="17">IF(BB10=1,IF(T10&gt;0,1,0),0)</f>
        <v>0</v>
      </c>
    </row>
    <row r="11" spans="1:59" ht="20.25" customHeight="1">
      <c r="A11" s="171">
        <v>3</v>
      </c>
      <c r="B11" s="172"/>
      <c r="C11" s="555"/>
      <c r="D11" s="556"/>
      <c r="E11" s="555"/>
      <c r="F11" s="556"/>
      <c r="G11" s="555"/>
      <c r="H11" s="556"/>
      <c r="I11" s="555"/>
      <c r="J11" s="556"/>
      <c r="K11" s="173"/>
      <c r="L11" s="173"/>
      <c r="M11" s="557"/>
      <c r="N11" s="558"/>
      <c r="O11" s="558"/>
      <c r="P11" s="559"/>
      <c r="Q11" s="560"/>
      <c r="R11" s="561"/>
      <c r="S11" s="562"/>
      <c r="T11" s="560"/>
      <c r="U11" s="561"/>
      <c r="V11" s="562"/>
      <c r="W11" s="563"/>
      <c r="X11" s="564"/>
      <c r="Y11" s="565"/>
      <c r="Z11" s="566"/>
      <c r="AA11" s="567"/>
      <c r="AB11" s="568"/>
      <c r="AC11" s="568"/>
      <c r="AD11" s="568"/>
      <c r="AE11" s="568"/>
      <c r="AF11" s="568"/>
      <c r="AG11" s="568"/>
      <c r="AH11" s="568"/>
      <c r="AI11" s="569"/>
      <c r="AJ11" s="176"/>
      <c r="AK11" s="176"/>
      <c r="AL11" s="176"/>
      <c r="AM11" s="174">
        <f t="shared" si="7"/>
        <v>0</v>
      </c>
      <c r="AN11" s="167">
        <f t="shared" si="8"/>
        <v>0</v>
      </c>
      <c r="AO11" s="168">
        <f t="shared" si="9"/>
        <v>0</v>
      </c>
      <c r="AP11" s="168">
        <f t="shared" ref="AP11:AP39" si="18">+IF(AR11-7&gt;0,AR11-7,0)</f>
        <v>0</v>
      </c>
      <c r="AQ11" s="168">
        <f t="shared" si="0"/>
        <v>0</v>
      </c>
      <c r="AR11" s="168">
        <f t="shared" si="1"/>
        <v>0</v>
      </c>
      <c r="AS11" s="168">
        <f t="shared" si="10"/>
        <v>0</v>
      </c>
      <c r="AT11" s="168">
        <f t="shared" si="2"/>
        <v>0</v>
      </c>
      <c r="AU11" s="168">
        <f t="shared" ref="AU11:AU39" si="19">+IF(AW11-7&gt;0,AW11-7,0)</f>
        <v>0</v>
      </c>
      <c r="AV11" s="168">
        <f t="shared" si="3"/>
        <v>0</v>
      </c>
      <c r="AW11" s="168">
        <f t="shared" si="4"/>
        <v>0</v>
      </c>
      <c r="AX11" s="168">
        <f t="shared" si="11"/>
        <v>0</v>
      </c>
      <c r="AY11" s="175">
        <f t="shared" si="5"/>
        <v>0</v>
      </c>
      <c r="AZ11" s="175">
        <f t="shared" si="6"/>
        <v>0</v>
      </c>
      <c r="BB11" s="168">
        <f t="shared" si="12"/>
        <v>0</v>
      </c>
      <c r="BC11" s="168">
        <f t="shared" si="13"/>
        <v>0</v>
      </c>
      <c r="BD11" s="168">
        <f t="shared" si="14"/>
        <v>0</v>
      </c>
      <c r="BE11" s="168">
        <f t="shared" si="15"/>
        <v>0</v>
      </c>
      <c r="BF11" s="168">
        <f t="shared" si="16"/>
        <v>0</v>
      </c>
      <c r="BG11" s="168">
        <f t="shared" si="17"/>
        <v>0</v>
      </c>
    </row>
    <row r="12" spans="1:59" ht="20.25" customHeight="1">
      <c r="A12" s="171">
        <v>4</v>
      </c>
      <c r="B12" s="172"/>
      <c r="C12" s="555"/>
      <c r="D12" s="556"/>
      <c r="E12" s="555"/>
      <c r="F12" s="556"/>
      <c r="G12" s="555"/>
      <c r="H12" s="556"/>
      <c r="I12" s="555"/>
      <c r="J12" s="556"/>
      <c r="K12" s="173" t="s">
        <v>44</v>
      </c>
      <c r="L12" s="173"/>
      <c r="M12" s="557"/>
      <c r="N12" s="558"/>
      <c r="O12" s="558"/>
      <c r="P12" s="559"/>
      <c r="Q12" s="560"/>
      <c r="R12" s="561"/>
      <c r="S12" s="562"/>
      <c r="T12" s="560"/>
      <c r="U12" s="561"/>
      <c r="V12" s="562"/>
      <c r="W12" s="563"/>
      <c r="X12" s="564"/>
      <c r="Y12" s="565"/>
      <c r="Z12" s="566"/>
      <c r="AA12" s="567"/>
      <c r="AB12" s="568"/>
      <c r="AC12" s="568"/>
      <c r="AD12" s="568"/>
      <c r="AE12" s="568"/>
      <c r="AF12" s="568"/>
      <c r="AG12" s="568"/>
      <c r="AH12" s="568"/>
      <c r="AI12" s="569"/>
      <c r="AJ12" s="176"/>
      <c r="AK12" s="176"/>
      <c r="AL12" s="176"/>
      <c r="AM12" s="174">
        <f t="shared" si="7"/>
        <v>0</v>
      </c>
      <c r="AN12" s="167">
        <f t="shared" si="8"/>
        <v>0</v>
      </c>
      <c r="AO12" s="168">
        <f t="shared" si="9"/>
        <v>0</v>
      </c>
      <c r="AP12" s="168">
        <f t="shared" si="18"/>
        <v>0</v>
      </c>
      <c r="AQ12" s="168">
        <f t="shared" si="0"/>
        <v>0</v>
      </c>
      <c r="AR12" s="168">
        <f t="shared" si="1"/>
        <v>0</v>
      </c>
      <c r="AS12" s="168">
        <f t="shared" si="10"/>
        <v>0</v>
      </c>
      <c r="AT12" s="168">
        <f t="shared" si="2"/>
        <v>0</v>
      </c>
      <c r="AU12" s="168">
        <f t="shared" si="19"/>
        <v>0</v>
      </c>
      <c r="AV12" s="168">
        <f t="shared" si="3"/>
        <v>0</v>
      </c>
      <c r="AW12" s="168">
        <f t="shared" si="4"/>
        <v>0</v>
      </c>
      <c r="AX12" s="168">
        <f t="shared" si="11"/>
        <v>0</v>
      </c>
      <c r="AY12" s="175">
        <f t="shared" si="5"/>
        <v>0</v>
      </c>
      <c r="AZ12" s="175">
        <f t="shared" si="6"/>
        <v>0</v>
      </c>
      <c r="BB12" s="168">
        <f t="shared" si="12"/>
        <v>0</v>
      </c>
      <c r="BC12" s="168">
        <f t="shared" si="13"/>
        <v>0</v>
      </c>
      <c r="BD12" s="168">
        <f t="shared" si="14"/>
        <v>0</v>
      </c>
      <c r="BE12" s="168">
        <f t="shared" si="15"/>
        <v>0</v>
      </c>
      <c r="BF12" s="168">
        <f t="shared" si="16"/>
        <v>0</v>
      </c>
      <c r="BG12" s="168">
        <f t="shared" si="17"/>
        <v>0</v>
      </c>
    </row>
    <row r="13" spans="1:59" ht="20.25" customHeight="1">
      <c r="A13" s="171">
        <v>5</v>
      </c>
      <c r="B13" s="172"/>
      <c r="C13" s="555"/>
      <c r="D13" s="556"/>
      <c r="E13" s="555"/>
      <c r="F13" s="556"/>
      <c r="G13" s="555"/>
      <c r="H13" s="556"/>
      <c r="I13" s="555"/>
      <c r="J13" s="556"/>
      <c r="K13" s="173"/>
      <c r="L13" s="173"/>
      <c r="M13" s="557"/>
      <c r="N13" s="558"/>
      <c r="O13" s="558"/>
      <c r="P13" s="559"/>
      <c r="Q13" s="560"/>
      <c r="R13" s="561"/>
      <c r="S13" s="562"/>
      <c r="T13" s="560"/>
      <c r="U13" s="561"/>
      <c r="V13" s="562"/>
      <c r="W13" s="563"/>
      <c r="X13" s="564"/>
      <c r="Y13" s="565"/>
      <c r="Z13" s="566"/>
      <c r="AA13" s="567"/>
      <c r="AB13" s="568"/>
      <c r="AC13" s="568"/>
      <c r="AD13" s="568"/>
      <c r="AE13" s="568"/>
      <c r="AF13" s="568"/>
      <c r="AG13" s="568"/>
      <c r="AH13" s="568"/>
      <c r="AI13" s="569"/>
      <c r="AJ13" s="176"/>
      <c r="AK13" s="176"/>
      <c r="AL13" s="176"/>
      <c r="AM13" s="174">
        <f t="shared" si="7"/>
        <v>0</v>
      </c>
      <c r="AN13" s="167">
        <f t="shared" si="8"/>
        <v>0</v>
      </c>
      <c r="AO13" s="168">
        <f t="shared" si="9"/>
        <v>0</v>
      </c>
      <c r="AP13" s="168">
        <f t="shared" si="18"/>
        <v>0</v>
      </c>
      <c r="AQ13" s="168">
        <f t="shared" si="0"/>
        <v>0</v>
      </c>
      <c r="AR13" s="168">
        <f t="shared" si="1"/>
        <v>0</v>
      </c>
      <c r="AS13" s="168">
        <f t="shared" si="10"/>
        <v>0</v>
      </c>
      <c r="AT13" s="168">
        <f t="shared" si="2"/>
        <v>0</v>
      </c>
      <c r="AU13" s="168">
        <f t="shared" si="19"/>
        <v>0</v>
      </c>
      <c r="AV13" s="168">
        <f t="shared" si="3"/>
        <v>0</v>
      </c>
      <c r="AW13" s="168">
        <f t="shared" si="4"/>
        <v>0</v>
      </c>
      <c r="AX13" s="168">
        <f t="shared" si="11"/>
        <v>0</v>
      </c>
      <c r="AY13" s="175">
        <f t="shared" si="5"/>
        <v>0</v>
      </c>
      <c r="AZ13" s="175">
        <f t="shared" si="6"/>
        <v>0</v>
      </c>
      <c r="BB13" s="168">
        <f t="shared" si="12"/>
        <v>0</v>
      </c>
      <c r="BC13" s="168">
        <f t="shared" si="13"/>
        <v>0</v>
      </c>
      <c r="BD13" s="168">
        <f t="shared" si="14"/>
        <v>0</v>
      </c>
      <c r="BE13" s="168">
        <f t="shared" si="15"/>
        <v>0</v>
      </c>
      <c r="BF13" s="168">
        <f>IF(Q13&gt;AM13,1,0)</f>
        <v>0</v>
      </c>
      <c r="BG13" s="168">
        <f>IF(BB13=1,IF(T13&gt;0,1,0),0)</f>
        <v>0</v>
      </c>
    </row>
    <row r="14" spans="1:59" ht="20.25" customHeight="1">
      <c r="A14" s="171">
        <v>6</v>
      </c>
      <c r="B14" s="172"/>
      <c r="C14" s="555"/>
      <c r="D14" s="556"/>
      <c r="E14" s="555"/>
      <c r="F14" s="556"/>
      <c r="G14" s="555"/>
      <c r="H14" s="556"/>
      <c r="I14" s="555"/>
      <c r="J14" s="556"/>
      <c r="K14" s="173"/>
      <c r="L14" s="173"/>
      <c r="M14" s="557"/>
      <c r="N14" s="558"/>
      <c r="O14" s="558"/>
      <c r="P14" s="559"/>
      <c r="Q14" s="560"/>
      <c r="R14" s="561"/>
      <c r="S14" s="562"/>
      <c r="T14" s="560"/>
      <c r="U14" s="561"/>
      <c r="V14" s="562"/>
      <c r="W14" s="563"/>
      <c r="X14" s="564"/>
      <c r="Y14" s="565"/>
      <c r="Z14" s="566"/>
      <c r="AA14" s="567"/>
      <c r="AB14" s="568"/>
      <c r="AC14" s="568"/>
      <c r="AD14" s="568"/>
      <c r="AE14" s="568"/>
      <c r="AF14" s="568"/>
      <c r="AG14" s="568"/>
      <c r="AH14" s="568"/>
      <c r="AI14" s="569"/>
      <c r="AJ14" s="176"/>
      <c r="AK14" s="176"/>
      <c r="AL14" s="176"/>
      <c r="AM14" s="174">
        <f t="shared" si="7"/>
        <v>0</v>
      </c>
      <c r="AN14" s="167">
        <f t="shared" si="8"/>
        <v>0</v>
      </c>
      <c r="AO14" s="168">
        <f t="shared" si="9"/>
        <v>0</v>
      </c>
      <c r="AP14" s="168">
        <f t="shared" si="18"/>
        <v>0</v>
      </c>
      <c r="AQ14" s="168">
        <f t="shared" si="0"/>
        <v>0</v>
      </c>
      <c r="AR14" s="168">
        <f t="shared" si="1"/>
        <v>0</v>
      </c>
      <c r="AS14" s="168">
        <f t="shared" si="10"/>
        <v>0</v>
      </c>
      <c r="AT14" s="168">
        <f t="shared" si="2"/>
        <v>0</v>
      </c>
      <c r="AU14" s="168">
        <f t="shared" si="19"/>
        <v>0</v>
      </c>
      <c r="AV14" s="168">
        <f t="shared" si="3"/>
        <v>0</v>
      </c>
      <c r="AW14" s="168">
        <f t="shared" si="4"/>
        <v>0</v>
      </c>
      <c r="AX14" s="168">
        <f t="shared" si="11"/>
        <v>0</v>
      </c>
      <c r="AY14" s="175">
        <f t="shared" si="5"/>
        <v>0</v>
      </c>
      <c r="AZ14" s="175">
        <f t="shared" si="6"/>
        <v>0</v>
      </c>
      <c r="BB14" s="168">
        <f t="shared" si="12"/>
        <v>0</v>
      </c>
      <c r="BC14" s="168">
        <f t="shared" si="13"/>
        <v>0</v>
      </c>
      <c r="BD14" s="168">
        <f t="shared" si="14"/>
        <v>0</v>
      </c>
      <c r="BE14" s="168">
        <f t="shared" si="15"/>
        <v>0</v>
      </c>
      <c r="BF14" s="168">
        <f t="shared" si="16"/>
        <v>0</v>
      </c>
      <c r="BG14" s="168">
        <f t="shared" si="17"/>
        <v>0</v>
      </c>
    </row>
    <row r="15" spans="1:59" ht="20.25" customHeight="1">
      <c r="A15" s="171">
        <v>7</v>
      </c>
      <c r="B15" s="172"/>
      <c r="C15" s="555"/>
      <c r="D15" s="556"/>
      <c r="E15" s="555"/>
      <c r="F15" s="556"/>
      <c r="G15" s="555"/>
      <c r="H15" s="556"/>
      <c r="I15" s="555"/>
      <c r="J15" s="556"/>
      <c r="K15" s="173"/>
      <c r="L15" s="173"/>
      <c r="M15" s="557"/>
      <c r="N15" s="558"/>
      <c r="O15" s="558"/>
      <c r="P15" s="559"/>
      <c r="Q15" s="560"/>
      <c r="R15" s="561"/>
      <c r="S15" s="562"/>
      <c r="T15" s="560"/>
      <c r="U15" s="561"/>
      <c r="V15" s="562"/>
      <c r="W15" s="563"/>
      <c r="X15" s="564"/>
      <c r="Y15" s="565"/>
      <c r="Z15" s="566"/>
      <c r="AA15" s="567"/>
      <c r="AB15" s="568"/>
      <c r="AC15" s="568"/>
      <c r="AD15" s="568"/>
      <c r="AE15" s="568"/>
      <c r="AF15" s="568"/>
      <c r="AG15" s="568"/>
      <c r="AH15" s="568"/>
      <c r="AI15" s="569"/>
      <c r="AJ15" s="176"/>
      <c r="AK15" s="176"/>
      <c r="AL15" s="176"/>
      <c r="AM15" s="174">
        <f t="shared" si="7"/>
        <v>0</v>
      </c>
      <c r="AN15" s="167">
        <f t="shared" si="8"/>
        <v>0</v>
      </c>
      <c r="AO15" s="168">
        <f t="shared" si="9"/>
        <v>0</v>
      </c>
      <c r="AP15" s="168">
        <f t="shared" si="18"/>
        <v>0</v>
      </c>
      <c r="AQ15" s="168">
        <f t="shared" si="0"/>
        <v>0</v>
      </c>
      <c r="AR15" s="168">
        <f t="shared" si="1"/>
        <v>0</v>
      </c>
      <c r="AS15" s="168">
        <f t="shared" si="10"/>
        <v>0</v>
      </c>
      <c r="AT15" s="168">
        <f t="shared" si="2"/>
        <v>0</v>
      </c>
      <c r="AU15" s="168">
        <f t="shared" si="19"/>
        <v>0</v>
      </c>
      <c r="AV15" s="168">
        <f t="shared" si="3"/>
        <v>0</v>
      </c>
      <c r="AW15" s="168">
        <f t="shared" si="4"/>
        <v>0</v>
      </c>
      <c r="AX15" s="168">
        <f t="shared" si="11"/>
        <v>0</v>
      </c>
      <c r="AY15" s="175">
        <f t="shared" si="5"/>
        <v>0</v>
      </c>
      <c r="AZ15" s="175">
        <f t="shared" si="6"/>
        <v>0</v>
      </c>
      <c r="BB15" s="168">
        <f t="shared" si="12"/>
        <v>0</v>
      </c>
      <c r="BC15" s="168">
        <f t="shared" si="13"/>
        <v>0</v>
      </c>
      <c r="BD15" s="168">
        <f t="shared" si="14"/>
        <v>0</v>
      </c>
      <c r="BE15" s="168">
        <f t="shared" si="15"/>
        <v>0</v>
      </c>
      <c r="BF15" s="168">
        <f t="shared" si="16"/>
        <v>0</v>
      </c>
      <c r="BG15" s="168">
        <f t="shared" si="17"/>
        <v>0</v>
      </c>
    </row>
    <row r="16" spans="1:59" ht="20.25" customHeight="1">
      <c r="A16" s="171">
        <v>8</v>
      </c>
      <c r="B16" s="172"/>
      <c r="C16" s="555"/>
      <c r="D16" s="556"/>
      <c r="E16" s="555"/>
      <c r="F16" s="556"/>
      <c r="G16" s="555"/>
      <c r="H16" s="556"/>
      <c r="I16" s="555"/>
      <c r="J16" s="556"/>
      <c r="K16" s="173"/>
      <c r="L16" s="173"/>
      <c r="M16" s="557"/>
      <c r="N16" s="558"/>
      <c r="O16" s="558"/>
      <c r="P16" s="559"/>
      <c r="Q16" s="560"/>
      <c r="R16" s="561"/>
      <c r="S16" s="562"/>
      <c r="T16" s="560"/>
      <c r="U16" s="561"/>
      <c r="V16" s="562"/>
      <c r="W16" s="563"/>
      <c r="X16" s="564"/>
      <c r="Y16" s="565"/>
      <c r="Z16" s="566"/>
      <c r="AA16" s="567"/>
      <c r="AB16" s="568"/>
      <c r="AC16" s="568"/>
      <c r="AD16" s="568"/>
      <c r="AE16" s="568"/>
      <c r="AF16" s="568"/>
      <c r="AG16" s="568"/>
      <c r="AH16" s="568"/>
      <c r="AI16" s="569"/>
      <c r="AJ16" s="176"/>
      <c r="AK16" s="176"/>
      <c r="AL16" s="176"/>
      <c r="AM16" s="174">
        <f t="shared" si="7"/>
        <v>0</v>
      </c>
      <c r="AN16" s="167">
        <f t="shared" si="8"/>
        <v>0</v>
      </c>
      <c r="AO16" s="168">
        <f t="shared" si="9"/>
        <v>0</v>
      </c>
      <c r="AP16" s="168">
        <f t="shared" si="18"/>
        <v>0</v>
      </c>
      <c r="AQ16" s="168">
        <f t="shared" si="0"/>
        <v>0</v>
      </c>
      <c r="AR16" s="168">
        <f t="shared" si="1"/>
        <v>0</v>
      </c>
      <c r="AS16" s="168">
        <f t="shared" si="10"/>
        <v>0</v>
      </c>
      <c r="AT16" s="168">
        <f t="shared" si="2"/>
        <v>0</v>
      </c>
      <c r="AU16" s="168">
        <f t="shared" si="19"/>
        <v>0</v>
      </c>
      <c r="AV16" s="168">
        <f t="shared" si="3"/>
        <v>0</v>
      </c>
      <c r="AW16" s="168">
        <f t="shared" si="4"/>
        <v>0</v>
      </c>
      <c r="AX16" s="168">
        <f t="shared" si="11"/>
        <v>0</v>
      </c>
      <c r="AY16" s="175">
        <f t="shared" si="5"/>
        <v>0</v>
      </c>
      <c r="AZ16" s="175">
        <f t="shared" si="6"/>
        <v>0</v>
      </c>
      <c r="BB16" s="168">
        <f t="shared" si="12"/>
        <v>0</v>
      </c>
      <c r="BC16" s="168">
        <f t="shared" si="13"/>
        <v>0</v>
      </c>
      <c r="BD16" s="168">
        <f t="shared" si="14"/>
        <v>0</v>
      </c>
      <c r="BE16" s="168">
        <f t="shared" si="15"/>
        <v>0</v>
      </c>
      <c r="BF16" s="168">
        <f t="shared" si="16"/>
        <v>0</v>
      </c>
      <c r="BG16" s="168">
        <f t="shared" si="17"/>
        <v>0</v>
      </c>
    </row>
    <row r="17" spans="1:59" ht="20.25" customHeight="1">
      <c r="A17" s="171">
        <v>9</v>
      </c>
      <c r="B17" s="172"/>
      <c r="C17" s="555"/>
      <c r="D17" s="556"/>
      <c r="E17" s="555"/>
      <c r="F17" s="556"/>
      <c r="G17" s="555"/>
      <c r="H17" s="556"/>
      <c r="I17" s="555"/>
      <c r="J17" s="556"/>
      <c r="K17" s="173"/>
      <c r="L17" s="173"/>
      <c r="M17" s="557"/>
      <c r="N17" s="558"/>
      <c r="O17" s="558"/>
      <c r="P17" s="559"/>
      <c r="Q17" s="560"/>
      <c r="R17" s="561"/>
      <c r="S17" s="562"/>
      <c r="T17" s="560"/>
      <c r="U17" s="561"/>
      <c r="V17" s="562"/>
      <c r="W17" s="563"/>
      <c r="X17" s="564"/>
      <c r="Y17" s="565"/>
      <c r="Z17" s="566"/>
      <c r="AA17" s="567"/>
      <c r="AB17" s="568"/>
      <c r="AC17" s="568"/>
      <c r="AD17" s="568"/>
      <c r="AE17" s="568"/>
      <c r="AF17" s="568"/>
      <c r="AG17" s="568"/>
      <c r="AH17" s="568"/>
      <c r="AI17" s="569"/>
      <c r="AJ17" s="176"/>
      <c r="AK17" s="176"/>
      <c r="AL17" s="176"/>
      <c r="AM17" s="174">
        <f t="shared" si="7"/>
        <v>0</v>
      </c>
      <c r="AN17" s="167">
        <f t="shared" si="8"/>
        <v>0</v>
      </c>
      <c r="AO17" s="168">
        <f t="shared" si="9"/>
        <v>0</v>
      </c>
      <c r="AP17" s="168">
        <f t="shared" si="18"/>
        <v>0</v>
      </c>
      <c r="AQ17" s="168">
        <f t="shared" si="0"/>
        <v>0</v>
      </c>
      <c r="AR17" s="168">
        <f t="shared" si="1"/>
        <v>0</v>
      </c>
      <c r="AS17" s="168">
        <f t="shared" si="10"/>
        <v>0</v>
      </c>
      <c r="AT17" s="168">
        <f t="shared" si="2"/>
        <v>0</v>
      </c>
      <c r="AU17" s="168">
        <f t="shared" si="19"/>
        <v>0</v>
      </c>
      <c r="AV17" s="168">
        <f t="shared" si="3"/>
        <v>0</v>
      </c>
      <c r="AW17" s="168">
        <f t="shared" si="4"/>
        <v>0</v>
      </c>
      <c r="AX17" s="168">
        <f t="shared" si="11"/>
        <v>0</v>
      </c>
      <c r="AY17" s="175">
        <f t="shared" si="5"/>
        <v>0</v>
      </c>
      <c r="AZ17" s="175">
        <f t="shared" si="6"/>
        <v>0</v>
      </c>
      <c r="BB17" s="168">
        <f t="shared" si="12"/>
        <v>0</v>
      </c>
      <c r="BC17" s="168">
        <f t="shared" si="13"/>
        <v>0</v>
      </c>
      <c r="BD17" s="168">
        <f t="shared" si="14"/>
        <v>0</v>
      </c>
      <c r="BE17" s="168">
        <f t="shared" si="15"/>
        <v>0</v>
      </c>
      <c r="BF17" s="168">
        <f t="shared" si="16"/>
        <v>0</v>
      </c>
      <c r="BG17" s="168">
        <f t="shared" si="17"/>
        <v>0</v>
      </c>
    </row>
    <row r="18" spans="1:59" ht="20.25" customHeight="1">
      <c r="A18" s="171">
        <v>10</v>
      </c>
      <c r="B18" s="172"/>
      <c r="C18" s="555"/>
      <c r="D18" s="556"/>
      <c r="E18" s="555"/>
      <c r="F18" s="556"/>
      <c r="G18" s="555"/>
      <c r="H18" s="556"/>
      <c r="I18" s="555"/>
      <c r="J18" s="556"/>
      <c r="K18" s="173"/>
      <c r="L18" s="173"/>
      <c r="M18" s="557"/>
      <c r="N18" s="558"/>
      <c r="O18" s="558"/>
      <c r="P18" s="559"/>
      <c r="Q18" s="560"/>
      <c r="R18" s="561"/>
      <c r="S18" s="562"/>
      <c r="T18" s="560"/>
      <c r="U18" s="561"/>
      <c r="V18" s="562"/>
      <c r="W18" s="563"/>
      <c r="X18" s="564"/>
      <c r="Y18" s="565"/>
      <c r="Z18" s="566"/>
      <c r="AA18" s="567"/>
      <c r="AB18" s="568"/>
      <c r="AC18" s="568"/>
      <c r="AD18" s="568"/>
      <c r="AE18" s="568"/>
      <c r="AF18" s="568"/>
      <c r="AG18" s="568"/>
      <c r="AH18" s="568"/>
      <c r="AI18" s="569"/>
      <c r="AJ18" s="176"/>
      <c r="AK18" s="176"/>
      <c r="AL18" s="176"/>
      <c r="AM18" s="174">
        <f t="shared" si="7"/>
        <v>0</v>
      </c>
      <c r="AN18" s="167">
        <f t="shared" si="8"/>
        <v>0</v>
      </c>
      <c r="AO18" s="168">
        <f t="shared" si="9"/>
        <v>0</v>
      </c>
      <c r="AP18" s="168">
        <f t="shared" si="18"/>
        <v>0</v>
      </c>
      <c r="AQ18" s="168">
        <f t="shared" si="0"/>
        <v>0</v>
      </c>
      <c r="AR18" s="168">
        <f t="shared" si="1"/>
        <v>0</v>
      </c>
      <c r="AS18" s="168">
        <f t="shared" si="10"/>
        <v>0</v>
      </c>
      <c r="AT18" s="168">
        <f t="shared" si="2"/>
        <v>0</v>
      </c>
      <c r="AU18" s="168">
        <f t="shared" si="19"/>
        <v>0</v>
      </c>
      <c r="AV18" s="168">
        <f t="shared" si="3"/>
        <v>0</v>
      </c>
      <c r="AW18" s="168">
        <f t="shared" si="4"/>
        <v>0</v>
      </c>
      <c r="AX18" s="168">
        <f t="shared" si="11"/>
        <v>0</v>
      </c>
      <c r="AY18" s="175">
        <f t="shared" si="5"/>
        <v>0</v>
      </c>
      <c r="AZ18" s="175">
        <f t="shared" si="6"/>
        <v>0</v>
      </c>
      <c r="BB18" s="168">
        <f t="shared" si="12"/>
        <v>0</v>
      </c>
      <c r="BC18" s="168">
        <f t="shared" si="13"/>
        <v>0</v>
      </c>
      <c r="BD18" s="168">
        <f t="shared" si="14"/>
        <v>0</v>
      </c>
      <c r="BE18" s="168">
        <f t="shared" si="15"/>
        <v>0</v>
      </c>
      <c r="BF18" s="168">
        <f t="shared" si="16"/>
        <v>0</v>
      </c>
      <c r="BG18" s="168">
        <f t="shared" si="17"/>
        <v>0</v>
      </c>
    </row>
    <row r="19" spans="1:59" ht="20.25" customHeight="1">
      <c r="A19" s="171">
        <v>11</v>
      </c>
      <c r="B19" s="172"/>
      <c r="C19" s="555"/>
      <c r="D19" s="556"/>
      <c r="E19" s="555"/>
      <c r="F19" s="556"/>
      <c r="G19" s="555"/>
      <c r="H19" s="556"/>
      <c r="I19" s="555"/>
      <c r="J19" s="556"/>
      <c r="K19" s="173"/>
      <c r="L19" s="173"/>
      <c r="M19" s="557"/>
      <c r="N19" s="558"/>
      <c r="O19" s="558"/>
      <c r="P19" s="559"/>
      <c r="Q19" s="560"/>
      <c r="R19" s="561"/>
      <c r="S19" s="562"/>
      <c r="T19" s="560"/>
      <c r="U19" s="561"/>
      <c r="V19" s="562"/>
      <c r="W19" s="563"/>
      <c r="X19" s="564"/>
      <c r="Y19" s="565"/>
      <c r="Z19" s="566"/>
      <c r="AA19" s="567"/>
      <c r="AB19" s="568"/>
      <c r="AC19" s="568"/>
      <c r="AD19" s="568"/>
      <c r="AE19" s="568"/>
      <c r="AF19" s="568"/>
      <c r="AG19" s="568"/>
      <c r="AH19" s="568"/>
      <c r="AI19" s="569"/>
      <c r="AJ19" s="176"/>
      <c r="AK19" s="176"/>
      <c r="AL19" s="176"/>
      <c r="AM19" s="174">
        <f t="shared" si="7"/>
        <v>0</v>
      </c>
      <c r="AN19" s="167">
        <f t="shared" si="8"/>
        <v>0</v>
      </c>
      <c r="AO19" s="168">
        <f t="shared" si="9"/>
        <v>0</v>
      </c>
      <c r="AP19" s="168">
        <f t="shared" si="18"/>
        <v>0</v>
      </c>
      <c r="AQ19" s="168">
        <f t="shared" si="0"/>
        <v>0</v>
      </c>
      <c r="AR19" s="168">
        <f t="shared" si="1"/>
        <v>0</v>
      </c>
      <c r="AS19" s="168">
        <f t="shared" si="10"/>
        <v>0</v>
      </c>
      <c r="AT19" s="168">
        <f t="shared" si="2"/>
        <v>0</v>
      </c>
      <c r="AU19" s="168">
        <f t="shared" si="19"/>
        <v>0</v>
      </c>
      <c r="AV19" s="168">
        <f t="shared" si="3"/>
        <v>0</v>
      </c>
      <c r="AW19" s="168">
        <f t="shared" si="4"/>
        <v>0</v>
      </c>
      <c r="AX19" s="168">
        <f t="shared" si="11"/>
        <v>0</v>
      </c>
      <c r="AY19" s="175">
        <f t="shared" si="5"/>
        <v>0</v>
      </c>
      <c r="AZ19" s="175">
        <f t="shared" si="6"/>
        <v>0</v>
      </c>
      <c r="BB19" s="168">
        <f t="shared" si="12"/>
        <v>0</v>
      </c>
      <c r="BC19" s="168">
        <f t="shared" si="13"/>
        <v>0</v>
      </c>
      <c r="BD19" s="168">
        <f t="shared" si="14"/>
        <v>0</v>
      </c>
      <c r="BE19" s="168">
        <f t="shared" si="15"/>
        <v>0</v>
      </c>
      <c r="BF19" s="168">
        <f t="shared" si="16"/>
        <v>0</v>
      </c>
      <c r="BG19" s="168">
        <f t="shared" si="17"/>
        <v>0</v>
      </c>
    </row>
    <row r="20" spans="1:59" ht="20.25" customHeight="1">
      <c r="A20" s="171">
        <v>12</v>
      </c>
      <c r="B20" s="172"/>
      <c r="C20" s="555"/>
      <c r="D20" s="556"/>
      <c r="E20" s="555"/>
      <c r="F20" s="556"/>
      <c r="G20" s="555"/>
      <c r="H20" s="556"/>
      <c r="I20" s="555"/>
      <c r="J20" s="556"/>
      <c r="K20" s="173"/>
      <c r="L20" s="173"/>
      <c r="M20" s="557"/>
      <c r="N20" s="558"/>
      <c r="O20" s="558"/>
      <c r="P20" s="559"/>
      <c r="Q20" s="560"/>
      <c r="R20" s="561"/>
      <c r="S20" s="562"/>
      <c r="T20" s="560"/>
      <c r="U20" s="561"/>
      <c r="V20" s="562"/>
      <c r="W20" s="563"/>
      <c r="X20" s="564"/>
      <c r="Y20" s="565"/>
      <c r="Z20" s="566"/>
      <c r="AA20" s="567"/>
      <c r="AB20" s="568"/>
      <c r="AC20" s="568"/>
      <c r="AD20" s="568"/>
      <c r="AE20" s="568"/>
      <c r="AF20" s="568"/>
      <c r="AG20" s="568"/>
      <c r="AH20" s="568"/>
      <c r="AI20" s="569"/>
      <c r="AJ20" s="176"/>
      <c r="AK20" s="176"/>
      <c r="AL20" s="176"/>
      <c r="AM20" s="174">
        <f t="shared" si="7"/>
        <v>0</v>
      </c>
      <c r="AN20" s="167">
        <f t="shared" si="8"/>
        <v>0</v>
      </c>
      <c r="AO20" s="168">
        <f t="shared" si="9"/>
        <v>0</v>
      </c>
      <c r="AP20" s="168">
        <f t="shared" si="18"/>
        <v>0</v>
      </c>
      <c r="AQ20" s="168">
        <f t="shared" si="0"/>
        <v>0</v>
      </c>
      <c r="AR20" s="168">
        <f t="shared" si="1"/>
        <v>0</v>
      </c>
      <c r="AS20" s="168">
        <f t="shared" si="10"/>
        <v>0</v>
      </c>
      <c r="AT20" s="168">
        <f t="shared" si="2"/>
        <v>0</v>
      </c>
      <c r="AU20" s="168">
        <f t="shared" si="19"/>
        <v>0</v>
      </c>
      <c r="AV20" s="168">
        <f t="shared" si="3"/>
        <v>0</v>
      </c>
      <c r="AW20" s="168">
        <f t="shared" si="4"/>
        <v>0</v>
      </c>
      <c r="AX20" s="168">
        <f t="shared" si="11"/>
        <v>0</v>
      </c>
      <c r="AY20" s="175">
        <f t="shared" si="5"/>
        <v>0</v>
      </c>
      <c r="AZ20" s="175">
        <f t="shared" si="6"/>
        <v>0</v>
      </c>
      <c r="BB20" s="168">
        <f t="shared" si="12"/>
        <v>0</v>
      </c>
      <c r="BC20" s="168">
        <f t="shared" si="13"/>
        <v>0</v>
      </c>
      <c r="BD20" s="168">
        <f t="shared" si="14"/>
        <v>0</v>
      </c>
      <c r="BE20" s="168">
        <f t="shared" si="15"/>
        <v>0</v>
      </c>
      <c r="BF20" s="168">
        <f t="shared" si="16"/>
        <v>0</v>
      </c>
      <c r="BG20" s="168">
        <f t="shared" si="17"/>
        <v>0</v>
      </c>
    </row>
    <row r="21" spans="1:59" ht="20.25" customHeight="1">
      <c r="A21" s="171">
        <v>13</v>
      </c>
      <c r="B21" s="172"/>
      <c r="C21" s="555"/>
      <c r="D21" s="556"/>
      <c r="E21" s="555"/>
      <c r="F21" s="556"/>
      <c r="G21" s="555"/>
      <c r="H21" s="556"/>
      <c r="I21" s="555"/>
      <c r="J21" s="556"/>
      <c r="K21" s="173"/>
      <c r="L21" s="173"/>
      <c r="M21" s="557"/>
      <c r="N21" s="558"/>
      <c r="O21" s="558"/>
      <c r="P21" s="559"/>
      <c r="Q21" s="560"/>
      <c r="R21" s="561"/>
      <c r="S21" s="562"/>
      <c r="T21" s="560"/>
      <c r="U21" s="561"/>
      <c r="V21" s="562"/>
      <c r="W21" s="563"/>
      <c r="X21" s="564"/>
      <c r="Y21" s="565"/>
      <c r="Z21" s="566"/>
      <c r="AA21" s="567"/>
      <c r="AB21" s="568"/>
      <c r="AC21" s="568"/>
      <c r="AD21" s="568"/>
      <c r="AE21" s="568"/>
      <c r="AF21" s="568"/>
      <c r="AG21" s="568"/>
      <c r="AH21" s="568"/>
      <c r="AI21" s="569"/>
      <c r="AJ21" s="176"/>
      <c r="AK21" s="176"/>
      <c r="AL21" s="176"/>
      <c r="AM21" s="174">
        <f t="shared" si="7"/>
        <v>0</v>
      </c>
      <c r="AN21" s="167">
        <f t="shared" si="8"/>
        <v>0</v>
      </c>
      <c r="AO21" s="168">
        <f t="shared" si="9"/>
        <v>0</v>
      </c>
      <c r="AP21" s="168">
        <f t="shared" si="18"/>
        <v>0</v>
      </c>
      <c r="AQ21" s="168">
        <f t="shared" si="0"/>
        <v>0</v>
      </c>
      <c r="AR21" s="168">
        <f t="shared" si="1"/>
        <v>0</v>
      </c>
      <c r="AS21" s="168">
        <f t="shared" si="10"/>
        <v>0</v>
      </c>
      <c r="AT21" s="168">
        <f t="shared" si="2"/>
        <v>0</v>
      </c>
      <c r="AU21" s="168">
        <f t="shared" si="19"/>
        <v>0</v>
      </c>
      <c r="AV21" s="168">
        <f t="shared" si="3"/>
        <v>0</v>
      </c>
      <c r="AW21" s="168">
        <f t="shared" si="4"/>
        <v>0</v>
      </c>
      <c r="AX21" s="168">
        <f t="shared" si="11"/>
        <v>0</v>
      </c>
      <c r="AY21" s="175">
        <f t="shared" si="5"/>
        <v>0</v>
      </c>
      <c r="AZ21" s="175">
        <f t="shared" si="6"/>
        <v>0</v>
      </c>
      <c r="BB21" s="168">
        <f t="shared" si="12"/>
        <v>0</v>
      </c>
      <c r="BC21" s="168">
        <f t="shared" si="13"/>
        <v>0</v>
      </c>
      <c r="BD21" s="168">
        <f t="shared" si="14"/>
        <v>0</v>
      </c>
      <c r="BE21" s="168">
        <f t="shared" si="15"/>
        <v>0</v>
      </c>
      <c r="BF21" s="168">
        <f t="shared" si="16"/>
        <v>0</v>
      </c>
      <c r="BG21" s="168">
        <f t="shared" si="17"/>
        <v>0</v>
      </c>
    </row>
    <row r="22" spans="1:59" ht="20.25" customHeight="1">
      <c r="A22" s="171">
        <v>14</v>
      </c>
      <c r="B22" s="172"/>
      <c r="C22" s="555"/>
      <c r="D22" s="556"/>
      <c r="E22" s="555"/>
      <c r="F22" s="556"/>
      <c r="G22" s="555"/>
      <c r="H22" s="556"/>
      <c r="I22" s="555"/>
      <c r="J22" s="556"/>
      <c r="K22" s="173"/>
      <c r="L22" s="173"/>
      <c r="M22" s="557"/>
      <c r="N22" s="558"/>
      <c r="O22" s="558"/>
      <c r="P22" s="559"/>
      <c r="Q22" s="560"/>
      <c r="R22" s="561"/>
      <c r="S22" s="562"/>
      <c r="T22" s="560"/>
      <c r="U22" s="561"/>
      <c r="V22" s="562"/>
      <c r="W22" s="563"/>
      <c r="X22" s="564"/>
      <c r="Y22" s="565"/>
      <c r="Z22" s="566"/>
      <c r="AA22" s="567"/>
      <c r="AB22" s="568"/>
      <c r="AC22" s="568"/>
      <c r="AD22" s="568"/>
      <c r="AE22" s="568"/>
      <c r="AF22" s="568"/>
      <c r="AG22" s="568"/>
      <c r="AH22" s="568"/>
      <c r="AI22" s="569"/>
      <c r="AJ22" s="176"/>
      <c r="AK22" s="176"/>
      <c r="AL22" s="176"/>
      <c r="AM22" s="174">
        <f t="shared" si="7"/>
        <v>0</v>
      </c>
      <c r="AN22" s="167">
        <f t="shared" si="8"/>
        <v>0</v>
      </c>
      <c r="AO22" s="168">
        <f t="shared" si="9"/>
        <v>0</v>
      </c>
      <c r="AP22" s="168">
        <f t="shared" si="18"/>
        <v>0</v>
      </c>
      <c r="AQ22" s="168">
        <f t="shared" si="0"/>
        <v>0</v>
      </c>
      <c r="AR22" s="168">
        <f t="shared" si="1"/>
        <v>0</v>
      </c>
      <c r="AS22" s="168">
        <f t="shared" si="10"/>
        <v>0</v>
      </c>
      <c r="AT22" s="168">
        <f t="shared" si="2"/>
        <v>0</v>
      </c>
      <c r="AU22" s="168">
        <f t="shared" si="19"/>
        <v>0</v>
      </c>
      <c r="AV22" s="168">
        <f t="shared" si="3"/>
        <v>0</v>
      </c>
      <c r="AW22" s="168">
        <f t="shared" si="4"/>
        <v>0</v>
      </c>
      <c r="AX22" s="168">
        <f t="shared" si="11"/>
        <v>0</v>
      </c>
      <c r="AY22" s="175">
        <f t="shared" si="5"/>
        <v>0</v>
      </c>
      <c r="AZ22" s="175">
        <f t="shared" si="6"/>
        <v>0</v>
      </c>
      <c r="BB22" s="168">
        <f t="shared" si="12"/>
        <v>0</v>
      </c>
      <c r="BC22" s="168">
        <f t="shared" si="13"/>
        <v>0</v>
      </c>
      <c r="BD22" s="168">
        <f t="shared" si="14"/>
        <v>0</v>
      </c>
      <c r="BE22" s="168">
        <f t="shared" si="15"/>
        <v>0</v>
      </c>
      <c r="BF22" s="168">
        <f t="shared" si="16"/>
        <v>0</v>
      </c>
      <c r="BG22" s="168">
        <f t="shared" si="17"/>
        <v>0</v>
      </c>
    </row>
    <row r="23" spans="1:59" ht="20.25" customHeight="1">
      <c r="A23" s="171">
        <v>15</v>
      </c>
      <c r="B23" s="172"/>
      <c r="C23" s="555"/>
      <c r="D23" s="556"/>
      <c r="E23" s="555"/>
      <c r="F23" s="556"/>
      <c r="G23" s="555"/>
      <c r="H23" s="556"/>
      <c r="I23" s="555"/>
      <c r="J23" s="556"/>
      <c r="K23" s="173"/>
      <c r="L23" s="173"/>
      <c r="M23" s="557"/>
      <c r="N23" s="558"/>
      <c r="O23" s="558"/>
      <c r="P23" s="559"/>
      <c r="Q23" s="560"/>
      <c r="R23" s="561"/>
      <c r="S23" s="562"/>
      <c r="T23" s="560"/>
      <c r="U23" s="561"/>
      <c r="V23" s="562"/>
      <c r="W23" s="563"/>
      <c r="X23" s="564"/>
      <c r="Y23" s="565"/>
      <c r="Z23" s="566"/>
      <c r="AA23" s="567"/>
      <c r="AB23" s="568"/>
      <c r="AC23" s="568"/>
      <c r="AD23" s="568"/>
      <c r="AE23" s="568"/>
      <c r="AF23" s="568"/>
      <c r="AG23" s="568"/>
      <c r="AH23" s="568"/>
      <c r="AI23" s="569"/>
      <c r="AJ23" s="176"/>
      <c r="AK23" s="176"/>
      <c r="AL23" s="176"/>
      <c r="AM23" s="174">
        <f t="shared" si="7"/>
        <v>0</v>
      </c>
      <c r="AN23" s="167">
        <f t="shared" si="8"/>
        <v>0</v>
      </c>
      <c r="AO23" s="168">
        <f t="shared" si="9"/>
        <v>0</v>
      </c>
      <c r="AP23" s="168">
        <f t="shared" si="18"/>
        <v>0</v>
      </c>
      <c r="AQ23" s="168">
        <f t="shared" si="0"/>
        <v>0</v>
      </c>
      <c r="AR23" s="168">
        <f t="shared" si="1"/>
        <v>0</v>
      </c>
      <c r="AS23" s="168">
        <f t="shared" si="10"/>
        <v>0</v>
      </c>
      <c r="AT23" s="168">
        <f t="shared" si="2"/>
        <v>0</v>
      </c>
      <c r="AU23" s="168">
        <f t="shared" si="19"/>
        <v>0</v>
      </c>
      <c r="AV23" s="168">
        <f t="shared" si="3"/>
        <v>0</v>
      </c>
      <c r="AW23" s="168">
        <f t="shared" si="4"/>
        <v>0</v>
      </c>
      <c r="AX23" s="168">
        <f t="shared" si="11"/>
        <v>0</v>
      </c>
      <c r="AY23" s="175">
        <f t="shared" si="5"/>
        <v>0</v>
      </c>
      <c r="AZ23" s="175">
        <f t="shared" si="6"/>
        <v>0</v>
      </c>
      <c r="BB23" s="168">
        <f t="shared" si="12"/>
        <v>0</v>
      </c>
      <c r="BC23" s="168">
        <f t="shared" si="13"/>
        <v>0</v>
      </c>
      <c r="BD23" s="168">
        <f t="shared" si="14"/>
        <v>0</v>
      </c>
      <c r="BE23" s="168">
        <f t="shared" si="15"/>
        <v>0</v>
      </c>
      <c r="BF23" s="168">
        <f t="shared" si="16"/>
        <v>0</v>
      </c>
      <c r="BG23" s="168">
        <f t="shared" si="17"/>
        <v>0</v>
      </c>
    </row>
    <row r="24" spans="1:59" ht="20.25" customHeight="1">
      <c r="A24" s="171">
        <v>16</v>
      </c>
      <c r="B24" s="172"/>
      <c r="C24" s="555"/>
      <c r="D24" s="556"/>
      <c r="E24" s="555"/>
      <c r="F24" s="556"/>
      <c r="G24" s="555"/>
      <c r="H24" s="556"/>
      <c r="I24" s="555"/>
      <c r="J24" s="556"/>
      <c r="K24" s="173"/>
      <c r="L24" s="173"/>
      <c r="M24" s="557"/>
      <c r="N24" s="558"/>
      <c r="O24" s="558"/>
      <c r="P24" s="559"/>
      <c r="Q24" s="560"/>
      <c r="R24" s="561"/>
      <c r="S24" s="562"/>
      <c r="T24" s="560"/>
      <c r="U24" s="561"/>
      <c r="V24" s="562"/>
      <c r="W24" s="563"/>
      <c r="X24" s="564"/>
      <c r="Y24" s="565"/>
      <c r="Z24" s="566"/>
      <c r="AA24" s="567"/>
      <c r="AB24" s="568"/>
      <c r="AC24" s="568"/>
      <c r="AD24" s="568"/>
      <c r="AE24" s="568"/>
      <c r="AF24" s="568"/>
      <c r="AG24" s="568"/>
      <c r="AH24" s="568"/>
      <c r="AI24" s="569"/>
      <c r="AJ24" s="176"/>
      <c r="AK24" s="176"/>
      <c r="AL24" s="176"/>
      <c r="AM24" s="174">
        <f t="shared" si="7"/>
        <v>0</v>
      </c>
      <c r="AN24" s="167">
        <f t="shared" si="8"/>
        <v>0</v>
      </c>
      <c r="AO24" s="168">
        <f t="shared" si="9"/>
        <v>0</v>
      </c>
      <c r="AP24" s="168">
        <f t="shared" si="18"/>
        <v>0</v>
      </c>
      <c r="AQ24" s="168">
        <f t="shared" si="0"/>
        <v>0</v>
      </c>
      <c r="AR24" s="168">
        <f t="shared" si="1"/>
        <v>0</v>
      </c>
      <c r="AS24" s="168">
        <f t="shared" si="10"/>
        <v>0</v>
      </c>
      <c r="AT24" s="168">
        <f t="shared" si="2"/>
        <v>0</v>
      </c>
      <c r="AU24" s="168">
        <f t="shared" si="19"/>
        <v>0</v>
      </c>
      <c r="AV24" s="168">
        <f t="shared" si="3"/>
        <v>0</v>
      </c>
      <c r="AW24" s="168">
        <f t="shared" si="4"/>
        <v>0</v>
      </c>
      <c r="AX24" s="168">
        <f t="shared" si="11"/>
        <v>0</v>
      </c>
      <c r="AY24" s="175">
        <f t="shared" si="5"/>
        <v>0</v>
      </c>
      <c r="AZ24" s="175">
        <f t="shared" si="6"/>
        <v>0</v>
      </c>
      <c r="BB24" s="168">
        <f t="shared" si="12"/>
        <v>0</v>
      </c>
      <c r="BC24" s="168">
        <f t="shared" si="13"/>
        <v>0</v>
      </c>
      <c r="BD24" s="168">
        <f t="shared" si="14"/>
        <v>0</v>
      </c>
      <c r="BE24" s="168">
        <f t="shared" si="15"/>
        <v>0</v>
      </c>
      <c r="BF24" s="168">
        <f t="shared" si="16"/>
        <v>0</v>
      </c>
      <c r="BG24" s="168">
        <f t="shared" si="17"/>
        <v>0</v>
      </c>
    </row>
    <row r="25" spans="1:59" ht="20.25" customHeight="1">
      <c r="A25" s="171">
        <v>17</v>
      </c>
      <c r="B25" s="172"/>
      <c r="C25" s="555"/>
      <c r="D25" s="556"/>
      <c r="E25" s="555"/>
      <c r="F25" s="556"/>
      <c r="G25" s="555"/>
      <c r="H25" s="556"/>
      <c r="I25" s="555"/>
      <c r="J25" s="556"/>
      <c r="K25" s="173"/>
      <c r="L25" s="173"/>
      <c r="M25" s="557"/>
      <c r="N25" s="558"/>
      <c r="O25" s="558"/>
      <c r="P25" s="559"/>
      <c r="Q25" s="560"/>
      <c r="R25" s="561"/>
      <c r="S25" s="562"/>
      <c r="T25" s="560"/>
      <c r="U25" s="561"/>
      <c r="V25" s="562"/>
      <c r="W25" s="563"/>
      <c r="X25" s="564"/>
      <c r="Y25" s="565"/>
      <c r="Z25" s="566"/>
      <c r="AA25" s="567"/>
      <c r="AB25" s="568"/>
      <c r="AC25" s="568"/>
      <c r="AD25" s="568"/>
      <c r="AE25" s="568"/>
      <c r="AF25" s="568"/>
      <c r="AG25" s="568"/>
      <c r="AH25" s="568"/>
      <c r="AI25" s="569"/>
      <c r="AJ25" s="176"/>
      <c r="AK25" s="176"/>
      <c r="AL25" s="176"/>
      <c r="AM25" s="174">
        <f t="shared" si="7"/>
        <v>0</v>
      </c>
      <c r="AN25" s="167">
        <f t="shared" si="8"/>
        <v>0</v>
      </c>
      <c r="AO25" s="168">
        <f t="shared" si="9"/>
        <v>0</v>
      </c>
      <c r="AP25" s="168">
        <f t="shared" si="18"/>
        <v>0</v>
      </c>
      <c r="AQ25" s="168">
        <f t="shared" si="0"/>
        <v>0</v>
      </c>
      <c r="AR25" s="168">
        <f t="shared" si="1"/>
        <v>0</v>
      </c>
      <c r="AS25" s="168">
        <f t="shared" si="10"/>
        <v>0</v>
      </c>
      <c r="AT25" s="168">
        <f t="shared" si="2"/>
        <v>0</v>
      </c>
      <c r="AU25" s="168">
        <f t="shared" si="19"/>
        <v>0</v>
      </c>
      <c r="AV25" s="168">
        <f t="shared" si="3"/>
        <v>0</v>
      </c>
      <c r="AW25" s="168">
        <f t="shared" si="4"/>
        <v>0</v>
      </c>
      <c r="AX25" s="168">
        <f t="shared" si="11"/>
        <v>0</v>
      </c>
      <c r="AY25" s="175">
        <f t="shared" si="5"/>
        <v>0</v>
      </c>
      <c r="AZ25" s="175">
        <f t="shared" si="6"/>
        <v>0</v>
      </c>
      <c r="BB25" s="168">
        <f t="shared" si="12"/>
        <v>0</v>
      </c>
      <c r="BC25" s="168">
        <f t="shared" si="13"/>
        <v>0</v>
      </c>
      <c r="BD25" s="168">
        <f t="shared" si="14"/>
        <v>0</v>
      </c>
      <c r="BE25" s="168">
        <f t="shared" si="15"/>
        <v>0</v>
      </c>
      <c r="BF25" s="168">
        <f t="shared" si="16"/>
        <v>0</v>
      </c>
      <c r="BG25" s="168">
        <f t="shared" si="17"/>
        <v>0</v>
      </c>
    </row>
    <row r="26" spans="1:59" ht="20.25" customHeight="1">
      <c r="A26" s="171">
        <v>18</v>
      </c>
      <c r="B26" s="172"/>
      <c r="C26" s="555"/>
      <c r="D26" s="556"/>
      <c r="E26" s="555"/>
      <c r="F26" s="556"/>
      <c r="G26" s="555"/>
      <c r="H26" s="556"/>
      <c r="I26" s="555"/>
      <c r="J26" s="556"/>
      <c r="K26" s="173"/>
      <c r="L26" s="173"/>
      <c r="M26" s="557"/>
      <c r="N26" s="558"/>
      <c r="O26" s="558"/>
      <c r="P26" s="559"/>
      <c r="Q26" s="560"/>
      <c r="R26" s="561"/>
      <c r="S26" s="562"/>
      <c r="T26" s="560"/>
      <c r="U26" s="561"/>
      <c r="V26" s="562"/>
      <c r="W26" s="563"/>
      <c r="X26" s="564"/>
      <c r="Y26" s="565"/>
      <c r="Z26" s="566"/>
      <c r="AA26" s="567"/>
      <c r="AB26" s="568"/>
      <c r="AC26" s="568"/>
      <c r="AD26" s="568"/>
      <c r="AE26" s="568"/>
      <c r="AF26" s="568"/>
      <c r="AG26" s="568"/>
      <c r="AH26" s="568"/>
      <c r="AI26" s="569"/>
      <c r="AJ26" s="176"/>
      <c r="AK26" s="176"/>
      <c r="AL26" s="176"/>
      <c r="AM26" s="174">
        <f t="shared" si="7"/>
        <v>0</v>
      </c>
      <c r="AN26" s="167">
        <f t="shared" si="8"/>
        <v>0</v>
      </c>
      <c r="AO26" s="168">
        <f t="shared" si="9"/>
        <v>0</v>
      </c>
      <c r="AP26" s="168">
        <f t="shared" si="18"/>
        <v>0</v>
      </c>
      <c r="AQ26" s="168">
        <f t="shared" si="0"/>
        <v>0</v>
      </c>
      <c r="AR26" s="168">
        <f t="shared" si="1"/>
        <v>0</v>
      </c>
      <c r="AS26" s="168">
        <f t="shared" si="10"/>
        <v>0</v>
      </c>
      <c r="AT26" s="168">
        <f t="shared" si="2"/>
        <v>0</v>
      </c>
      <c r="AU26" s="168">
        <f t="shared" si="19"/>
        <v>0</v>
      </c>
      <c r="AV26" s="168">
        <f t="shared" si="3"/>
        <v>0</v>
      </c>
      <c r="AW26" s="168">
        <f t="shared" si="4"/>
        <v>0</v>
      </c>
      <c r="AX26" s="168">
        <f t="shared" si="11"/>
        <v>0</v>
      </c>
      <c r="AY26" s="175">
        <f t="shared" si="5"/>
        <v>0</v>
      </c>
      <c r="AZ26" s="175">
        <f t="shared" si="6"/>
        <v>0</v>
      </c>
      <c r="BB26" s="168">
        <f t="shared" si="12"/>
        <v>0</v>
      </c>
      <c r="BC26" s="168">
        <f t="shared" si="13"/>
        <v>0</v>
      </c>
      <c r="BD26" s="168">
        <f t="shared" si="14"/>
        <v>0</v>
      </c>
      <c r="BE26" s="168">
        <f t="shared" si="15"/>
        <v>0</v>
      </c>
      <c r="BF26" s="168">
        <f t="shared" si="16"/>
        <v>0</v>
      </c>
      <c r="BG26" s="168">
        <f t="shared" si="17"/>
        <v>0</v>
      </c>
    </row>
    <row r="27" spans="1:59" ht="20.25" customHeight="1">
      <c r="A27" s="171">
        <v>19</v>
      </c>
      <c r="B27" s="172"/>
      <c r="C27" s="555"/>
      <c r="D27" s="556"/>
      <c r="E27" s="555"/>
      <c r="F27" s="556"/>
      <c r="G27" s="555"/>
      <c r="H27" s="556"/>
      <c r="I27" s="555"/>
      <c r="J27" s="556"/>
      <c r="K27" s="173"/>
      <c r="L27" s="173"/>
      <c r="M27" s="557"/>
      <c r="N27" s="558"/>
      <c r="O27" s="558"/>
      <c r="P27" s="559"/>
      <c r="Q27" s="560"/>
      <c r="R27" s="561"/>
      <c r="S27" s="562"/>
      <c r="T27" s="560"/>
      <c r="U27" s="561"/>
      <c r="V27" s="562"/>
      <c r="W27" s="563"/>
      <c r="X27" s="564"/>
      <c r="Y27" s="565"/>
      <c r="Z27" s="566"/>
      <c r="AA27" s="567"/>
      <c r="AB27" s="568"/>
      <c r="AC27" s="568"/>
      <c r="AD27" s="568"/>
      <c r="AE27" s="568"/>
      <c r="AF27" s="568"/>
      <c r="AG27" s="568"/>
      <c r="AH27" s="568"/>
      <c r="AI27" s="569"/>
      <c r="AJ27" s="176"/>
      <c r="AK27" s="176"/>
      <c r="AL27" s="176"/>
      <c r="AM27" s="174">
        <f t="shared" si="7"/>
        <v>0</v>
      </c>
      <c r="AN27" s="167">
        <f t="shared" si="8"/>
        <v>0</v>
      </c>
      <c r="AO27" s="168">
        <f t="shared" si="9"/>
        <v>0</v>
      </c>
      <c r="AP27" s="168">
        <f t="shared" si="18"/>
        <v>0</v>
      </c>
      <c r="AQ27" s="168">
        <f t="shared" si="0"/>
        <v>0</v>
      </c>
      <c r="AR27" s="168">
        <f t="shared" si="1"/>
        <v>0</v>
      </c>
      <c r="AS27" s="168">
        <f t="shared" si="10"/>
        <v>0</v>
      </c>
      <c r="AT27" s="168">
        <f t="shared" si="2"/>
        <v>0</v>
      </c>
      <c r="AU27" s="168">
        <f t="shared" si="19"/>
        <v>0</v>
      </c>
      <c r="AV27" s="168">
        <f t="shared" si="3"/>
        <v>0</v>
      </c>
      <c r="AW27" s="168">
        <f t="shared" si="4"/>
        <v>0</v>
      </c>
      <c r="AX27" s="168">
        <f t="shared" si="11"/>
        <v>0</v>
      </c>
      <c r="AY27" s="175">
        <f t="shared" si="5"/>
        <v>0</v>
      </c>
      <c r="AZ27" s="175">
        <f t="shared" si="6"/>
        <v>0</v>
      </c>
      <c r="BB27" s="168">
        <f t="shared" si="12"/>
        <v>0</v>
      </c>
      <c r="BC27" s="168">
        <f t="shared" si="13"/>
        <v>0</v>
      </c>
      <c r="BD27" s="168">
        <f t="shared" si="14"/>
        <v>0</v>
      </c>
      <c r="BE27" s="168">
        <f t="shared" si="15"/>
        <v>0</v>
      </c>
      <c r="BF27" s="168">
        <f t="shared" si="16"/>
        <v>0</v>
      </c>
      <c r="BG27" s="168">
        <f t="shared" si="17"/>
        <v>0</v>
      </c>
    </row>
    <row r="28" spans="1:59" ht="20.25" customHeight="1">
      <c r="A28" s="171">
        <v>20</v>
      </c>
      <c r="B28" s="172"/>
      <c r="C28" s="555"/>
      <c r="D28" s="556"/>
      <c r="E28" s="555"/>
      <c r="F28" s="556"/>
      <c r="G28" s="555"/>
      <c r="H28" s="556"/>
      <c r="I28" s="555"/>
      <c r="J28" s="556"/>
      <c r="K28" s="173"/>
      <c r="L28" s="173"/>
      <c r="M28" s="557"/>
      <c r="N28" s="558"/>
      <c r="O28" s="558"/>
      <c r="P28" s="559"/>
      <c r="Q28" s="560"/>
      <c r="R28" s="561"/>
      <c r="S28" s="562"/>
      <c r="T28" s="560"/>
      <c r="U28" s="561"/>
      <c r="V28" s="562"/>
      <c r="W28" s="563"/>
      <c r="X28" s="564"/>
      <c r="Y28" s="565"/>
      <c r="Z28" s="566"/>
      <c r="AA28" s="567"/>
      <c r="AB28" s="568"/>
      <c r="AC28" s="568"/>
      <c r="AD28" s="568"/>
      <c r="AE28" s="568"/>
      <c r="AF28" s="568"/>
      <c r="AG28" s="568"/>
      <c r="AH28" s="568"/>
      <c r="AI28" s="569"/>
      <c r="AJ28" s="176"/>
      <c r="AK28" s="176"/>
      <c r="AL28" s="176"/>
      <c r="AM28" s="174">
        <f t="shared" si="7"/>
        <v>0</v>
      </c>
      <c r="AN28" s="167">
        <f t="shared" si="8"/>
        <v>0</v>
      </c>
      <c r="AO28" s="168">
        <f t="shared" si="9"/>
        <v>0</v>
      </c>
      <c r="AP28" s="168">
        <f t="shared" si="18"/>
        <v>0</v>
      </c>
      <c r="AQ28" s="168">
        <f t="shared" si="0"/>
        <v>0</v>
      </c>
      <c r="AR28" s="168">
        <f t="shared" si="1"/>
        <v>0</v>
      </c>
      <c r="AS28" s="168">
        <f t="shared" si="10"/>
        <v>0</v>
      </c>
      <c r="AT28" s="168">
        <f t="shared" si="2"/>
        <v>0</v>
      </c>
      <c r="AU28" s="168">
        <f t="shared" si="19"/>
        <v>0</v>
      </c>
      <c r="AV28" s="168">
        <f t="shared" si="3"/>
        <v>0</v>
      </c>
      <c r="AW28" s="168">
        <f t="shared" si="4"/>
        <v>0</v>
      </c>
      <c r="AX28" s="168">
        <f t="shared" si="11"/>
        <v>0</v>
      </c>
      <c r="AY28" s="175">
        <f t="shared" si="5"/>
        <v>0</v>
      </c>
      <c r="AZ28" s="175">
        <f t="shared" si="6"/>
        <v>0</v>
      </c>
      <c r="BB28" s="168">
        <f t="shared" si="12"/>
        <v>0</v>
      </c>
      <c r="BC28" s="168">
        <f t="shared" si="13"/>
        <v>0</v>
      </c>
      <c r="BD28" s="168">
        <f t="shared" si="14"/>
        <v>0</v>
      </c>
      <c r="BE28" s="168">
        <f t="shared" si="15"/>
        <v>0</v>
      </c>
      <c r="BF28" s="168">
        <f t="shared" si="16"/>
        <v>0</v>
      </c>
      <c r="BG28" s="168">
        <f t="shared" si="17"/>
        <v>0</v>
      </c>
    </row>
    <row r="29" spans="1:59" ht="20.25" customHeight="1">
      <c r="A29" s="171">
        <v>21</v>
      </c>
      <c r="B29" s="172"/>
      <c r="C29" s="555"/>
      <c r="D29" s="556"/>
      <c r="E29" s="555"/>
      <c r="F29" s="556"/>
      <c r="G29" s="555"/>
      <c r="H29" s="556"/>
      <c r="I29" s="555"/>
      <c r="J29" s="556"/>
      <c r="K29" s="173"/>
      <c r="L29" s="173"/>
      <c r="M29" s="557"/>
      <c r="N29" s="558"/>
      <c r="O29" s="558"/>
      <c r="P29" s="559"/>
      <c r="Q29" s="560"/>
      <c r="R29" s="561"/>
      <c r="S29" s="562"/>
      <c r="T29" s="560"/>
      <c r="U29" s="561"/>
      <c r="V29" s="562"/>
      <c r="W29" s="563"/>
      <c r="X29" s="564"/>
      <c r="Y29" s="565"/>
      <c r="Z29" s="566"/>
      <c r="AA29" s="567"/>
      <c r="AB29" s="568"/>
      <c r="AC29" s="568"/>
      <c r="AD29" s="568"/>
      <c r="AE29" s="568"/>
      <c r="AF29" s="568"/>
      <c r="AG29" s="568"/>
      <c r="AH29" s="568"/>
      <c r="AI29" s="569"/>
      <c r="AJ29" s="176"/>
      <c r="AK29" s="176"/>
      <c r="AL29" s="176"/>
      <c r="AM29" s="174">
        <f t="shared" si="7"/>
        <v>0</v>
      </c>
      <c r="AN29" s="167">
        <f t="shared" si="8"/>
        <v>0</v>
      </c>
      <c r="AO29" s="168">
        <f t="shared" si="9"/>
        <v>0</v>
      </c>
      <c r="AP29" s="168">
        <f t="shared" si="18"/>
        <v>0</v>
      </c>
      <c r="AQ29" s="168">
        <f t="shared" si="0"/>
        <v>0</v>
      </c>
      <c r="AR29" s="168">
        <f t="shared" si="1"/>
        <v>0</v>
      </c>
      <c r="AS29" s="168">
        <f t="shared" si="10"/>
        <v>0</v>
      </c>
      <c r="AT29" s="168">
        <f t="shared" si="2"/>
        <v>0</v>
      </c>
      <c r="AU29" s="168">
        <f t="shared" si="19"/>
        <v>0</v>
      </c>
      <c r="AV29" s="168">
        <f t="shared" si="3"/>
        <v>0</v>
      </c>
      <c r="AW29" s="168">
        <f t="shared" si="4"/>
        <v>0</v>
      </c>
      <c r="AX29" s="168">
        <f t="shared" si="11"/>
        <v>0</v>
      </c>
      <c r="AY29" s="175">
        <f t="shared" si="5"/>
        <v>0</v>
      </c>
      <c r="AZ29" s="175">
        <f t="shared" si="6"/>
        <v>0</v>
      </c>
      <c r="BB29" s="168">
        <f t="shared" si="12"/>
        <v>0</v>
      </c>
      <c r="BC29" s="168">
        <f t="shared" si="13"/>
        <v>0</v>
      </c>
      <c r="BD29" s="168">
        <f t="shared" si="14"/>
        <v>0</v>
      </c>
      <c r="BE29" s="168">
        <f t="shared" si="15"/>
        <v>0</v>
      </c>
      <c r="BF29" s="168">
        <f t="shared" si="16"/>
        <v>0</v>
      </c>
      <c r="BG29" s="168">
        <f t="shared" si="17"/>
        <v>0</v>
      </c>
    </row>
    <row r="30" spans="1:59" ht="20.25" customHeight="1">
      <c r="A30" s="171">
        <v>22</v>
      </c>
      <c r="B30" s="172"/>
      <c r="C30" s="555"/>
      <c r="D30" s="556"/>
      <c r="E30" s="555"/>
      <c r="F30" s="556"/>
      <c r="G30" s="555"/>
      <c r="H30" s="556"/>
      <c r="I30" s="555"/>
      <c r="J30" s="556"/>
      <c r="K30" s="173"/>
      <c r="L30" s="173"/>
      <c r="M30" s="557"/>
      <c r="N30" s="558"/>
      <c r="O30" s="558"/>
      <c r="P30" s="559"/>
      <c r="Q30" s="560"/>
      <c r="R30" s="561"/>
      <c r="S30" s="562"/>
      <c r="T30" s="560"/>
      <c r="U30" s="561"/>
      <c r="V30" s="562"/>
      <c r="W30" s="563"/>
      <c r="X30" s="564"/>
      <c r="Y30" s="565"/>
      <c r="Z30" s="566"/>
      <c r="AA30" s="567"/>
      <c r="AB30" s="568"/>
      <c r="AC30" s="568"/>
      <c r="AD30" s="568"/>
      <c r="AE30" s="568"/>
      <c r="AF30" s="568"/>
      <c r="AG30" s="568"/>
      <c r="AH30" s="568"/>
      <c r="AI30" s="569"/>
      <c r="AJ30" s="176"/>
      <c r="AK30" s="176"/>
      <c r="AL30" s="176"/>
      <c r="AM30" s="174">
        <f t="shared" si="7"/>
        <v>0</v>
      </c>
      <c r="AN30" s="167">
        <f t="shared" si="8"/>
        <v>0</v>
      </c>
      <c r="AO30" s="168">
        <f t="shared" si="9"/>
        <v>0</v>
      </c>
      <c r="AP30" s="168">
        <f t="shared" si="18"/>
        <v>0</v>
      </c>
      <c r="AQ30" s="168">
        <f t="shared" si="0"/>
        <v>0</v>
      </c>
      <c r="AR30" s="168">
        <f t="shared" si="1"/>
        <v>0</v>
      </c>
      <c r="AS30" s="168">
        <f t="shared" si="10"/>
        <v>0</v>
      </c>
      <c r="AT30" s="168">
        <f t="shared" si="2"/>
        <v>0</v>
      </c>
      <c r="AU30" s="168">
        <f t="shared" si="19"/>
        <v>0</v>
      </c>
      <c r="AV30" s="168">
        <f t="shared" si="3"/>
        <v>0</v>
      </c>
      <c r="AW30" s="168">
        <f t="shared" si="4"/>
        <v>0</v>
      </c>
      <c r="AX30" s="168">
        <f t="shared" si="11"/>
        <v>0</v>
      </c>
      <c r="AY30" s="175">
        <f t="shared" si="5"/>
        <v>0</v>
      </c>
      <c r="AZ30" s="175">
        <f t="shared" si="6"/>
        <v>0</v>
      </c>
      <c r="BB30" s="168">
        <f t="shared" si="12"/>
        <v>0</v>
      </c>
      <c r="BC30" s="168">
        <f t="shared" si="13"/>
        <v>0</v>
      </c>
      <c r="BD30" s="168">
        <f t="shared" si="14"/>
        <v>0</v>
      </c>
      <c r="BE30" s="168">
        <f t="shared" si="15"/>
        <v>0</v>
      </c>
      <c r="BF30" s="168">
        <f t="shared" si="16"/>
        <v>0</v>
      </c>
      <c r="BG30" s="168">
        <f t="shared" si="17"/>
        <v>0</v>
      </c>
    </row>
    <row r="31" spans="1:59" ht="20.25" customHeight="1">
      <c r="A31" s="171">
        <v>23</v>
      </c>
      <c r="B31" s="172"/>
      <c r="C31" s="555"/>
      <c r="D31" s="556"/>
      <c r="E31" s="555"/>
      <c r="F31" s="556"/>
      <c r="G31" s="555"/>
      <c r="H31" s="556"/>
      <c r="I31" s="555"/>
      <c r="J31" s="556"/>
      <c r="K31" s="173"/>
      <c r="L31" s="173"/>
      <c r="M31" s="557"/>
      <c r="N31" s="558"/>
      <c r="O31" s="558"/>
      <c r="P31" s="559"/>
      <c r="Q31" s="560"/>
      <c r="R31" s="561"/>
      <c r="S31" s="562"/>
      <c r="T31" s="560"/>
      <c r="U31" s="561"/>
      <c r="V31" s="562"/>
      <c r="W31" s="563"/>
      <c r="X31" s="564"/>
      <c r="Y31" s="565"/>
      <c r="Z31" s="566"/>
      <c r="AA31" s="567"/>
      <c r="AB31" s="568"/>
      <c r="AC31" s="568"/>
      <c r="AD31" s="568"/>
      <c r="AE31" s="568"/>
      <c r="AF31" s="568"/>
      <c r="AG31" s="568"/>
      <c r="AH31" s="568"/>
      <c r="AI31" s="569"/>
      <c r="AJ31" s="176"/>
      <c r="AK31" s="176"/>
      <c r="AL31" s="176"/>
      <c r="AM31" s="174">
        <f t="shared" si="7"/>
        <v>0</v>
      </c>
      <c r="AN31" s="167">
        <f t="shared" si="8"/>
        <v>0</v>
      </c>
      <c r="AO31" s="168">
        <f t="shared" si="9"/>
        <v>0</v>
      </c>
      <c r="AP31" s="168">
        <f t="shared" si="18"/>
        <v>0</v>
      </c>
      <c r="AQ31" s="168">
        <f t="shared" si="0"/>
        <v>0</v>
      </c>
      <c r="AR31" s="168">
        <f t="shared" si="1"/>
        <v>0</v>
      </c>
      <c r="AS31" s="168">
        <f t="shared" si="10"/>
        <v>0</v>
      </c>
      <c r="AT31" s="168">
        <f t="shared" si="2"/>
        <v>0</v>
      </c>
      <c r="AU31" s="168">
        <f t="shared" si="19"/>
        <v>0</v>
      </c>
      <c r="AV31" s="168">
        <f t="shared" si="3"/>
        <v>0</v>
      </c>
      <c r="AW31" s="168">
        <f t="shared" si="4"/>
        <v>0</v>
      </c>
      <c r="AX31" s="168">
        <f t="shared" si="11"/>
        <v>0</v>
      </c>
      <c r="AY31" s="175">
        <f t="shared" si="5"/>
        <v>0</v>
      </c>
      <c r="AZ31" s="175">
        <f t="shared" si="6"/>
        <v>0</v>
      </c>
      <c r="BB31" s="168">
        <f t="shared" si="12"/>
        <v>0</v>
      </c>
      <c r="BC31" s="168">
        <f t="shared" si="13"/>
        <v>0</v>
      </c>
      <c r="BD31" s="168">
        <f t="shared" si="14"/>
        <v>0</v>
      </c>
      <c r="BE31" s="168">
        <f t="shared" si="15"/>
        <v>0</v>
      </c>
      <c r="BF31" s="168">
        <f t="shared" si="16"/>
        <v>0</v>
      </c>
      <c r="BG31" s="168">
        <f t="shared" si="17"/>
        <v>0</v>
      </c>
    </row>
    <row r="32" spans="1:59" ht="20.25" customHeight="1">
      <c r="A32" s="171">
        <v>24</v>
      </c>
      <c r="B32" s="172"/>
      <c r="C32" s="555"/>
      <c r="D32" s="556"/>
      <c r="E32" s="555"/>
      <c r="F32" s="556"/>
      <c r="G32" s="555"/>
      <c r="H32" s="556"/>
      <c r="I32" s="555"/>
      <c r="J32" s="556"/>
      <c r="K32" s="173"/>
      <c r="L32" s="173"/>
      <c r="M32" s="557"/>
      <c r="N32" s="558"/>
      <c r="O32" s="558"/>
      <c r="P32" s="559"/>
      <c r="Q32" s="560"/>
      <c r="R32" s="561"/>
      <c r="S32" s="562"/>
      <c r="T32" s="560"/>
      <c r="U32" s="561"/>
      <c r="V32" s="562"/>
      <c r="W32" s="563"/>
      <c r="X32" s="564"/>
      <c r="Y32" s="565"/>
      <c r="Z32" s="566"/>
      <c r="AA32" s="567"/>
      <c r="AB32" s="568"/>
      <c r="AC32" s="568"/>
      <c r="AD32" s="568"/>
      <c r="AE32" s="568"/>
      <c r="AF32" s="568"/>
      <c r="AG32" s="568"/>
      <c r="AH32" s="568"/>
      <c r="AI32" s="569"/>
      <c r="AJ32" s="176"/>
      <c r="AK32" s="176"/>
      <c r="AL32" s="176"/>
      <c r="AM32" s="174">
        <f t="shared" si="7"/>
        <v>0</v>
      </c>
      <c r="AN32" s="167">
        <f t="shared" si="8"/>
        <v>0</v>
      </c>
      <c r="AO32" s="168">
        <f t="shared" si="9"/>
        <v>0</v>
      </c>
      <c r="AP32" s="168">
        <f t="shared" si="18"/>
        <v>0</v>
      </c>
      <c r="AQ32" s="168">
        <f t="shared" si="0"/>
        <v>0</v>
      </c>
      <c r="AR32" s="168">
        <f t="shared" si="1"/>
        <v>0</v>
      </c>
      <c r="AS32" s="168">
        <f t="shared" si="10"/>
        <v>0</v>
      </c>
      <c r="AT32" s="168">
        <f t="shared" si="2"/>
        <v>0</v>
      </c>
      <c r="AU32" s="168">
        <f t="shared" si="19"/>
        <v>0</v>
      </c>
      <c r="AV32" s="168">
        <f t="shared" si="3"/>
        <v>0</v>
      </c>
      <c r="AW32" s="168">
        <f t="shared" si="4"/>
        <v>0</v>
      </c>
      <c r="AX32" s="168">
        <f t="shared" si="11"/>
        <v>0</v>
      </c>
      <c r="AY32" s="175">
        <f t="shared" si="5"/>
        <v>0</v>
      </c>
      <c r="AZ32" s="175">
        <f t="shared" si="6"/>
        <v>0</v>
      </c>
      <c r="BB32" s="168">
        <f t="shared" si="12"/>
        <v>0</v>
      </c>
      <c r="BC32" s="168">
        <f t="shared" si="13"/>
        <v>0</v>
      </c>
      <c r="BD32" s="168">
        <f t="shared" si="14"/>
        <v>0</v>
      </c>
      <c r="BE32" s="168">
        <f t="shared" si="15"/>
        <v>0</v>
      </c>
      <c r="BF32" s="168">
        <f t="shared" si="16"/>
        <v>0</v>
      </c>
      <c r="BG32" s="168">
        <f t="shared" si="17"/>
        <v>0</v>
      </c>
    </row>
    <row r="33" spans="1:59" ht="20.25" customHeight="1">
      <c r="A33" s="171">
        <v>25</v>
      </c>
      <c r="B33" s="172"/>
      <c r="C33" s="555"/>
      <c r="D33" s="556"/>
      <c r="E33" s="555"/>
      <c r="F33" s="556"/>
      <c r="G33" s="555"/>
      <c r="H33" s="556"/>
      <c r="I33" s="555"/>
      <c r="J33" s="556"/>
      <c r="K33" s="173"/>
      <c r="L33" s="173"/>
      <c r="M33" s="557"/>
      <c r="N33" s="558"/>
      <c r="O33" s="558"/>
      <c r="P33" s="559"/>
      <c r="Q33" s="560"/>
      <c r="R33" s="561"/>
      <c r="S33" s="562"/>
      <c r="T33" s="560"/>
      <c r="U33" s="561"/>
      <c r="V33" s="562"/>
      <c r="W33" s="563"/>
      <c r="X33" s="564"/>
      <c r="Y33" s="565"/>
      <c r="Z33" s="566"/>
      <c r="AA33" s="567"/>
      <c r="AB33" s="568"/>
      <c r="AC33" s="568"/>
      <c r="AD33" s="568"/>
      <c r="AE33" s="568"/>
      <c r="AF33" s="568"/>
      <c r="AG33" s="568"/>
      <c r="AH33" s="568"/>
      <c r="AI33" s="569"/>
      <c r="AJ33" s="176"/>
      <c r="AK33" s="176"/>
      <c r="AL33" s="176"/>
      <c r="AM33" s="174">
        <f t="shared" si="7"/>
        <v>0</v>
      </c>
      <c r="AN33" s="167">
        <f t="shared" si="8"/>
        <v>0</v>
      </c>
      <c r="AO33" s="168">
        <f t="shared" si="9"/>
        <v>0</v>
      </c>
      <c r="AP33" s="168">
        <f t="shared" si="18"/>
        <v>0</v>
      </c>
      <c r="AQ33" s="168">
        <f t="shared" si="0"/>
        <v>0</v>
      </c>
      <c r="AR33" s="168">
        <f t="shared" si="1"/>
        <v>0</v>
      </c>
      <c r="AS33" s="168">
        <f t="shared" si="10"/>
        <v>0</v>
      </c>
      <c r="AT33" s="168">
        <f>+IF(AU33&gt;8,8,AU33)</f>
        <v>0</v>
      </c>
      <c r="AU33" s="168">
        <f t="shared" si="19"/>
        <v>0</v>
      </c>
      <c r="AV33" s="168">
        <f t="shared" si="3"/>
        <v>0</v>
      </c>
      <c r="AW33" s="168">
        <f t="shared" si="4"/>
        <v>0</v>
      </c>
      <c r="AX33" s="168">
        <f t="shared" si="11"/>
        <v>0</v>
      </c>
      <c r="AY33" s="175">
        <f t="shared" si="5"/>
        <v>0</v>
      </c>
      <c r="AZ33" s="175">
        <f t="shared" si="6"/>
        <v>0</v>
      </c>
      <c r="BB33" s="168">
        <f t="shared" si="12"/>
        <v>0</v>
      </c>
      <c r="BC33" s="168">
        <f t="shared" si="13"/>
        <v>0</v>
      </c>
      <c r="BD33" s="168">
        <f t="shared" si="14"/>
        <v>0</v>
      </c>
      <c r="BE33" s="168">
        <f t="shared" si="15"/>
        <v>0</v>
      </c>
      <c r="BF33" s="168">
        <f t="shared" si="16"/>
        <v>0</v>
      </c>
      <c r="BG33" s="168">
        <f t="shared" si="17"/>
        <v>0</v>
      </c>
    </row>
    <row r="34" spans="1:59" ht="20.25" customHeight="1">
      <c r="A34" s="171">
        <v>26</v>
      </c>
      <c r="B34" s="172"/>
      <c r="C34" s="555"/>
      <c r="D34" s="556"/>
      <c r="E34" s="555"/>
      <c r="F34" s="556"/>
      <c r="G34" s="555"/>
      <c r="H34" s="556"/>
      <c r="I34" s="555"/>
      <c r="J34" s="556"/>
      <c r="K34" s="173"/>
      <c r="L34" s="173"/>
      <c r="M34" s="557"/>
      <c r="N34" s="558"/>
      <c r="O34" s="558"/>
      <c r="P34" s="559"/>
      <c r="Q34" s="560"/>
      <c r="R34" s="561"/>
      <c r="S34" s="562"/>
      <c r="T34" s="560"/>
      <c r="U34" s="561"/>
      <c r="V34" s="562"/>
      <c r="W34" s="563"/>
      <c r="X34" s="564"/>
      <c r="Y34" s="565"/>
      <c r="Z34" s="566"/>
      <c r="AA34" s="567"/>
      <c r="AB34" s="568"/>
      <c r="AC34" s="568"/>
      <c r="AD34" s="568"/>
      <c r="AE34" s="568"/>
      <c r="AF34" s="568"/>
      <c r="AG34" s="568"/>
      <c r="AH34" s="568"/>
      <c r="AI34" s="569"/>
      <c r="AJ34" s="176"/>
      <c r="AK34" s="176"/>
      <c r="AL34" s="176"/>
      <c r="AM34" s="174">
        <f t="shared" si="7"/>
        <v>0</v>
      </c>
      <c r="AN34" s="167">
        <f t="shared" si="8"/>
        <v>0</v>
      </c>
      <c r="AO34" s="168">
        <f t="shared" si="9"/>
        <v>0</v>
      </c>
      <c r="AP34" s="168">
        <f t="shared" si="18"/>
        <v>0</v>
      </c>
      <c r="AQ34" s="168">
        <f t="shared" si="0"/>
        <v>0</v>
      </c>
      <c r="AR34" s="168">
        <f t="shared" si="1"/>
        <v>0</v>
      </c>
      <c r="AS34" s="168">
        <f t="shared" si="10"/>
        <v>0</v>
      </c>
      <c r="AT34" s="168">
        <f t="shared" ref="AT34:AT39" si="20">+IF(AU34&gt;8,8,AU34)</f>
        <v>0</v>
      </c>
      <c r="AU34" s="168">
        <f t="shared" si="19"/>
        <v>0</v>
      </c>
      <c r="AV34" s="168">
        <f t="shared" si="3"/>
        <v>0</v>
      </c>
      <c r="AW34" s="168">
        <f t="shared" si="4"/>
        <v>0</v>
      </c>
      <c r="AX34" s="168">
        <f t="shared" si="11"/>
        <v>0</v>
      </c>
      <c r="AY34" s="175">
        <f t="shared" si="5"/>
        <v>0</v>
      </c>
      <c r="AZ34" s="175">
        <f t="shared" si="6"/>
        <v>0</v>
      </c>
      <c r="BB34" s="168">
        <f t="shared" si="12"/>
        <v>0</v>
      </c>
      <c r="BC34" s="168">
        <f t="shared" si="13"/>
        <v>0</v>
      </c>
      <c r="BD34" s="168">
        <f t="shared" si="14"/>
        <v>0</v>
      </c>
      <c r="BE34" s="168">
        <f t="shared" si="15"/>
        <v>0</v>
      </c>
      <c r="BF34" s="168">
        <f t="shared" si="16"/>
        <v>0</v>
      </c>
      <c r="BG34" s="168">
        <f t="shared" si="17"/>
        <v>0</v>
      </c>
    </row>
    <row r="35" spans="1:59" ht="20.25" customHeight="1">
      <c r="A35" s="171">
        <v>27</v>
      </c>
      <c r="B35" s="172"/>
      <c r="C35" s="555"/>
      <c r="D35" s="556"/>
      <c r="E35" s="555"/>
      <c r="F35" s="556"/>
      <c r="G35" s="555"/>
      <c r="H35" s="556"/>
      <c r="I35" s="555"/>
      <c r="J35" s="556"/>
      <c r="K35" s="173"/>
      <c r="L35" s="173"/>
      <c r="M35" s="557"/>
      <c r="N35" s="558"/>
      <c r="O35" s="558"/>
      <c r="P35" s="559"/>
      <c r="Q35" s="560"/>
      <c r="R35" s="561"/>
      <c r="S35" s="562"/>
      <c r="T35" s="560"/>
      <c r="U35" s="561"/>
      <c r="V35" s="562"/>
      <c r="W35" s="563"/>
      <c r="X35" s="564"/>
      <c r="Y35" s="565"/>
      <c r="Z35" s="566"/>
      <c r="AA35" s="567"/>
      <c r="AB35" s="568"/>
      <c r="AC35" s="568"/>
      <c r="AD35" s="568"/>
      <c r="AE35" s="568"/>
      <c r="AF35" s="568"/>
      <c r="AG35" s="568"/>
      <c r="AH35" s="568"/>
      <c r="AI35" s="569"/>
      <c r="AJ35" s="176"/>
      <c r="AK35" s="176"/>
      <c r="AL35" s="176"/>
      <c r="AM35" s="174">
        <f t="shared" si="7"/>
        <v>0</v>
      </c>
      <c r="AN35" s="167">
        <f t="shared" si="8"/>
        <v>0</v>
      </c>
      <c r="AO35" s="168">
        <f t="shared" si="9"/>
        <v>0</v>
      </c>
      <c r="AP35" s="168">
        <f t="shared" si="18"/>
        <v>0</v>
      </c>
      <c r="AQ35" s="168">
        <f t="shared" si="0"/>
        <v>0</v>
      </c>
      <c r="AR35" s="168">
        <f t="shared" si="1"/>
        <v>0</v>
      </c>
      <c r="AS35" s="168">
        <f t="shared" si="10"/>
        <v>0</v>
      </c>
      <c r="AT35" s="168">
        <f t="shared" si="20"/>
        <v>0</v>
      </c>
      <c r="AU35" s="168">
        <f t="shared" si="19"/>
        <v>0</v>
      </c>
      <c r="AV35" s="168">
        <f t="shared" si="3"/>
        <v>0</v>
      </c>
      <c r="AW35" s="168">
        <f t="shared" si="4"/>
        <v>0</v>
      </c>
      <c r="AX35" s="168">
        <f t="shared" si="11"/>
        <v>0</v>
      </c>
      <c r="AY35" s="175">
        <f t="shared" si="5"/>
        <v>0</v>
      </c>
      <c r="AZ35" s="175">
        <f t="shared" si="6"/>
        <v>0</v>
      </c>
      <c r="BB35" s="168">
        <f t="shared" si="12"/>
        <v>0</v>
      </c>
      <c r="BC35" s="168">
        <f t="shared" si="13"/>
        <v>0</v>
      </c>
      <c r="BD35" s="168">
        <f t="shared" si="14"/>
        <v>0</v>
      </c>
      <c r="BE35" s="168">
        <f t="shared" si="15"/>
        <v>0</v>
      </c>
      <c r="BF35" s="168">
        <f t="shared" si="16"/>
        <v>0</v>
      </c>
      <c r="BG35" s="168">
        <f t="shared" si="17"/>
        <v>0</v>
      </c>
    </row>
    <row r="36" spans="1:59" ht="20.25" customHeight="1">
      <c r="A36" s="171">
        <v>28</v>
      </c>
      <c r="B36" s="172"/>
      <c r="C36" s="555"/>
      <c r="D36" s="556"/>
      <c r="E36" s="555"/>
      <c r="F36" s="556"/>
      <c r="G36" s="555"/>
      <c r="H36" s="556"/>
      <c r="I36" s="555"/>
      <c r="J36" s="556"/>
      <c r="K36" s="173"/>
      <c r="L36" s="173"/>
      <c r="M36" s="557"/>
      <c r="N36" s="558"/>
      <c r="O36" s="558"/>
      <c r="P36" s="559"/>
      <c r="Q36" s="560"/>
      <c r="R36" s="561"/>
      <c r="S36" s="562"/>
      <c r="T36" s="560"/>
      <c r="U36" s="561"/>
      <c r="V36" s="562"/>
      <c r="W36" s="563"/>
      <c r="X36" s="564"/>
      <c r="Y36" s="565"/>
      <c r="Z36" s="566"/>
      <c r="AA36" s="567"/>
      <c r="AB36" s="568"/>
      <c r="AC36" s="568"/>
      <c r="AD36" s="568"/>
      <c r="AE36" s="568"/>
      <c r="AF36" s="568"/>
      <c r="AG36" s="568"/>
      <c r="AH36" s="568"/>
      <c r="AI36" s="569"/>
      <c r="AJ36" s="176"/>
      <c r="AK36" s="176"/>
      <c r="AL36" s="176"/>
      <c r="AM36" s="174">
        <f t="shared" si="7"/>
        <v>0</v>
      </c>
      <c r="AN36" s="167">
        <f t="shared" si="8"/>
        <v>0</v>
      </c>
      <c r="AO36" s="168">
        <f t="shared" si="9"/>
        <v>0</v>
      </c>
      <c r="AP36" s="168">
        <f t="shared" si="18"/>
        <v>0</v>
      </c>
      <c r="AQ36" s="168">
        <f t="shared" si="0"/>
        <v>0</v>
      </c>
      <c r="AR36" s="168">
        <f t="shared" si="1"/>
        <v>0</v>
      </c>
      <c r="AS36" s="168">
        <f t="shared" si="10"/>
        <v>0</v>
      </c>
      <c r="AT36" s="168">
        <f t="shared" si="20"/>
        <v>0</v>
      </c>
      <c r="AU36" s="168">
        <f t="shared" si="19"/>
        <v>0</v>
      </c>
      <c r="AV36" s="168">
        <f t="shared" si="3"/>
        <v>0</v>
      </c>
      <c r="AW36" s="168">
        <f t="shared" si="4"/>
        <v>0</v>
      </c>
      <c r="AX36" s="168">
        <f t="shared" si="11"/>
        <v>0</v>
      </c>
      <c r="AY36" s="175">
        <f t="shared" si="5"/>
        <v>0</v>
      </c>
      <c r="AZ36" s="175">
        <f t="shared" si="6"/>
        <v>0</v>
      </c>
      <c r="BB36" s="168">
        <f t="shared" si="12"/>
        <v>0</v>
      </c>
      <c r="BC36" s="168">
        <f t="shared" si="13"/>
        <v>0</v>
      </c>
      <c r="BD36" s="168">
        <f t="shared" si="14"/>
        <v>0</v>
      </c>
      <c r="BE36" s="168">
        <f t="shared" si="15"/>
        <v>0</v>
      </c>
      <c r="BF36" s="168">
        <f t="shared" si="16"/>
        <v>0</v>
      </c>
      <c r="BG36" s="168">
        <f t="shared" si="17"/>
        <v>0</v>
      </c>
    </row>
    <row r="37" spans="1:59" ht="20.25" customHeight="1">
      <c r="A37" s="177">
        <v>29</v>
      </c>
      <c r="B37" s="172"/>
      <c r="C37" s="555"/>
      <c r="D37" s="556"/>
      <c r="E37" s="555"/>
      <c r="F37" s="556"/>
      <c r="G37" s="555"/>
      <c r="H37" s="556"/>
      <c r="I37" s="555"/>
      <c r="J37" s="556"/>
      <c r="K37" s="173"/>
      <c r="L37" s="173"/>
      <c r="M37" s="557"/>
      <c r="N37" s="558"/>
      <c r="O37" s="558"/>
      <c r="P37" s="559"/>
      <c r="Q37" s="560"/>
      <c r="R37" s="561"/>
      <c r="S37" s="562"/>
      <c r="T37" s="560"/>
      <c r="U37" s="561"/>
      <c r="V37" s="562"/>
      <c r="W37" s="563"/>
      <c r="X37" s="564"/>
      <c r="Y37" s="565"/>
      <c r="Z37" s="566"/>
      <c r="AA37" s="567"/>
      <c r="AB37" s="568"/>
      <c r="AC37" s="568"/>
      <c r="AD37" s="568"/>
      <c r="AE37" s="568"/>
      <c r="AF37" s="568"/>
      <c r="AG37" s="568"/>
      <c r="AH37" s="568"/>
      <c r="AI37" s="569"/>
      <c r="AJ37" s="176"/>
      <c r="AK37" s="176"/>
      <c r="AL37" s="176"/>
      <c r="AM37" s="174">
        <f t="shared" si="7"/>
        <v>0</v>
      </c>
      <c r="AN37" s="167">
        <f t="shared" si="8"/>
        <v>0</v>
      </c>
      <c r="AO37" s="168">
        <f t="shared" si="9"/>
        <v>0</v>
      </c>
      <c r="AP37" s="168">
        <f t="shared" si="18"/>
        <v>0</v>
      </c>
      <c r="AQ37" s="168">
        <f t="shared" si="0"/>
        <v>0</v>
      </c>
      <c r="AR37" s="168">
        <f t="shared" si="1"/>
        <v>0</v>
      </c>
      <c r="AS37" s="168">
        <f t="shared" si="10"/>
        <v>0</v>
      </c>
      <c r="AT37" s="168">
        <f t="shared" si="20"/>
        <v>0</v>
      </c>
      <c r="AU37" s="168">
        <f t="shared" si="19"/>
        <v>0</v>
      </c>
      <c r="AV37" s="168">
        <f t="shared" si="3"/>
        <v>0</v>
      </c>
      <c r="AW37" s="168">
        <f t="shared" si="4"/>
        <v>0</v>
      </c>
      <c r="AX37" s="168">
        <f t="shared" si="11"/>
        <v>0</v>
      </c>
      <c r="AY37" s="175">
        <f t="shared" si="5"/>
        <v>0</v>
      </c>
      <c r="AZ37" s="175">
        <f t="shared" si="6"/>
        <v>0</v>
      </c>
      <c r="BB37" s="168">
        <f t="shared" si="12"/>
        <v>0</v>
      </c>
      <c r="BC37" s="168">
        <f t="shared" si="13"/>
        <v>0</v>
      </c>
      <c r="BD37" s="168">
        <f t="shared" si="14"/>
        <v>0</v>
      </c>
      <c r="BE37" s="168">
        <f t="shared" si="15"/>
        <v>0</v>
      </c>
      <c r="BF37" s="168">
        <f t="shared" si="16"/>
        <v>0</v>
      </c>
      <c r="BG37" s="168">
        <f t="shared" si="17"/>
        <v>0</v>
      </c>
    </row>
    <row r="38" spans="1:59" ht="20.25" customHeight="1">
      <c r="A38" s="177">
        <v>30</v>
      </c>
      <c r="B38" s="172"/>
      <c r="C38" s="555"/>
      <c r="D38" s="556"/>
      <c r="E38" s="555"/>
      <c r="F38" s="556"/>
      <c r="G38" s="555"/>
      <c r="H38" s="556"/>
      <c r="I38" s="555"/>
      <c r="J38" s="556"/>
      <c r="K38" s="173"/>
      <c r="L38" s="173"/>
      <c r="M38" s="557"/>
      <c r="N38" s="558"/>
      <c r="O38" s="558"/>
      <c r="P38" s="559"/>
      <c r="Q38" s="560"/>
      <c r="R38" s="561"/>
      <c r="S38" s="562"/>
      <c r="T38" s="560"/>
      <c r="U38" s="561"/>
      <c r="V38" s="562"/>
      <c r="W38" s="563"/>
      <c r="X38" s="564"/>
      <c r="Y38" s="565"/>
      <c r="Z38" s="566"/>
      <c r="AA38" s="567"/>
      <c r="AB38" s="568"/>
      <c r="AC38" s="568"/>
      <c r="AD38" s="568"/>
      <c r="AE38" s="568"/>
      <c r="AF38" s="568"/>
      <c r="AG38" s="568"/>
      <c r="AH38" s="568"/>
      <c r="AI38" s="569"/>
      <c r="AJ38" s="176"/>
      <c r="AK38" s="176"/>
      <c r="AL38" s="176"/>
      <c r="AM38" s="174">
        <f t="shared" si="7"/>
        <v>0</v>
      </c>
      <c r="AN38" s="167">
        <f t="shared" si="8"/>
        <v>0</v>
      </c>
      <c r="AO38" s="168">
        <f t="shared" si="9"/>
        <v>0</v>
      </c>
      <c r="AP38" s="168">
        <f t="shared" si="18"/>
        <v>0</v>
      </c>
      <c r="AQ38" s="168">
        <f t="shared" si="0"/>
        <v>0</v>
      </c>
      <c r="AR38" s="168">
        <f t="shared" si="1"/>
        <v>0</v>
      </c>
      <c r="AS38" s="168">
        <f t="shared" si="10"/>
        <v>0</v>
      </c>
      <c r="AT38" s="168">
        <f t="shared" si="20"/>
        <v>0</v>
      </c>
      <c r="AU38" s="168">
        <f t="shared" si="19"/>
        <v>0</v>
      </c>
      <c r="AV38" s="168">
        <f t="shared" si="3"/>
        <v>0</v>
      </c>
      <c r="AW38" s="168">
        <f t="shared" si="4"/>
        <v>0</v>
      </c>
      <c r="AX38" s="168">
        <f t="shared" si="11"/>
        <v>0</v>
      </c>
      <c r="AY38" s="175">
        <f t="shared" si="5"/>
        <v>0</v>
      </c>
      <c r="AZ38" s="175">
        <f t="shared" si="6"/>
        <v>0</v>
      </c>
      <c r="BB38" s="168">
        <f t="shared" si="12"/>
        <v>0</v>
      </c>
      <c r="BC38" s="168">
        <f t="shared" si="13"/>
        <v>0</v>
      </c>
      <c r="BD38" s="168">
        <f t="shared" si="14"/>
        <v>0</v>
      </c>
      <c r="BE38" s="168">
        <f t="shared" si="15"/>
        <v>0</v>
      </c>
      <c r="BF38" s="168">
        <f t="shared" si="16"/>
        <v>0</v>
      </c>
      <c r="BG38" s="168">
        <f t="shared" si="17"/>
        <v>0</v>
      </c>
    </row>
    <row r="39" spans="1:59" ht="20.25" customHeight="1" thickBot="1">
      <c r="A39" s="178">
        <v>31</v>
      </c>
      <c r="B39" s="179"/>
      <c r="C39" s="609"/>
      <c r="D39" s="610"/>
      <c r="E39" s="609"/>
      <c r="F39" s="610"/>
      <c r="G39" s="609"/>
      <c r="H39" s="610"/>
      <c r="I39" s="609"/>
      <c r="J39" s="610"/>
      <c r="K39" s="173"/>
      <c r="L39" s="173"/>
      <c r="M39" s="557"/>
      <c r="N39" s="558"/>
      <c r="O39" s="558"/>
      <c r="P39" s="559"/>
      <c r="Q39" s="611"/>
      <c r="R39" s="612"/>
      <c r="S39" s="613"/>
      <c r="T39" s="611"/>
      <c r="U39" s="612"/>
      <c r="V39" s="613"/>
      <c r="W39" s="614"/>
      <c r="X39" s="615"/>
      <c r="Y39" s="565"/>
      <c r="Z39" s="566"/>
      <c r="AA39" s="580"/>
      <c r="AB39" s="581"/>
      <c r="AC39" s="581"/>
      <c r="AD39" s="581"/>
      <c r="AE39" s="581"/>
      <c r="AF39" s="581"/>
      <c r="AG39" s="581"/>
      <c r="AH39" s="581"/>
      <c r="AI39" s="582"/>
      <c r="AJ39" s="176"/>
      <c r="AK39" s="176"/>
      <c r="AL39" s="176"/>
      <c r="AM39" s="180">
        <f t="shared" si="7"/>
        <v>0</v>
      </c>
      <c r="AN39" s="167">
        <f t="shared" si="8"/>
        <v>0</v>
      </c>
      <c r="AO39" s="168">
        <f t="shared" si="9"/>
        <v>0</v>
      </c>
      <c r="AP39" s="168">
        <f t="shared" si="18"/>
        <v>0</v>
      </c>
      <c r="AQ39" s="168">
        <f t="shared" si="0"/>
        <v>0</v>
      </c>
      <c r="AR39" s="181">
        <f t="shared" si="1"/>
        <v>0</v>
      </c>
      <c r="AS39" s="168">
        <f t="shared" si="10"/>
        <v>0</v>
      </c>
      <c r="AT39" s="168">
        <f t="shared" si="20"/>
        <v>0</v>
      </c>
      <c r="AU39" s="168">
        <f t="shared" si="19"/>
        <v>0</v>
      </c>
      <c r="AV39" s="168">
        <f t="shared" si="3"/>
        <v>0</v>
      </c>
      <c r="AW39" s="181">
        <f t="shared" si="4"/>
        <v>0</v>
      </c>
      <c r="AX39" s="181">
        <f t="shared" si="11"/>
        <v>0</v>
      </c>
      <c r="AY39" s="182">
        <f t="shared" si="5"/>
        <v>0</v>
      </c>
      <c r="AZ39" s="182">
        <f t="shared" si="6"/>
        <v>0</v>
      </c>
      <c r="BB39" s="181">
        <f t="shared" si="12"/>
        <v>0</v>
      </c>
      <c r="BC39" s="181">
        <f t="shared" si="13"/>
        <v>0</v>
      </c>
      <c r="BD39" s="181">
        <f t="shared" si="14"/>
        <v>0</v>
      </c>
      <c r="BE39" s="181">
        <f t="shared" si="15"/>
        <v>0</v>
      </c>
      <c r="BF39" s="181">
        <f t="shared" si="16"/>
        <v>0</v>
      </c>
      <c r="BG39" s="181">
        <f t="shared" si="17"/>
        <v>0</v>
      </c>
    </row>
    <row r="40" spans="1:59" ht="21" customHeight="1" thickTop="1">
      <c r="A40" s="583" t="s">
        <v>74</v>
      </c>
      <c r="B40" s="584"/>
      <c r="C40" s="642"/>
      <c r="D40" s="639"/>
      <c r="E40" s="639" t="s">
        <v>103</v>
      </c>
      <c r="F40" s="640"/>
      <c r="G40" s="587" t="s">
        <v>73</v>
      </c>
      <c r="H40" s="588"/>
      <c r="I40" s="588"/>
      <c r="J40" s="588"/>
      <c r="K40" s="588"/>
      <c r="L40" s="589"/>
      <c r="M40" s="593"/>
      <c r="N40" s="593"/>
      <c r="O40" s="594"/>
      <c r="P40" s="595"/>
      <c r="Q40" s="593"/>
      <c r="R40" s="594"/>
      <c r="S40" s="595"/>
      <c r="T40" s="596"/>
      <c r="U40" s="594"/>
      <c r="V40" s="595"/>
      <c r="W40" s="597"/>
      <c r="X40" s="598"/>
      <c r="Y40" s="597"/>
      <c r="Z40" s="599"/>
      <c r="AA40" s="257" t="s">
        <v>100</v>
      </c>
      <c r="AB40" s="258"/>
      <c r="AC40" s="596"/>
      <c r="AD40" s="593"/>
      <c r="AE40" s="593"/>
      <c r="AF40" s="593"/>
      <c r="AG40" s="593"/>
      <c r="AH40" s="593"/>
      <c r="AI40" s="600"/>
      <c r="AJ40" s="176"/>
      <c r="AK40" s="176"/>
      <c r="AL40" s="176"/>
      <c r="AM40" s="183">
        <f>SUM(AM9:AM39)</f>
        <v>0</v>
      </c>
      <c r="AN40" s="184">
        <f>SUM(AN9:AN39)</f>
        <v>0</v>
      </c>
      <c r="AO40" s="184">
        <f>SUM(AO9:AO39)</f>
        <v>0</v>
      </c>
      <c r="AP40" s="184">
        <f t="shared" ref="AP40:AV40" si="21">SUM(AP9:AP39)</f>
        <v>0</v>
      </c>
      <c r="AQ40" s="184">
        <f t="shared" si="21"/>
        <v>0</v>
      </c>
      <c r="AR40" s="184">
        <f t="shared" si="21"/>
        <v>0</v>
      </c>
      <c r="AS40" s="184">
        <f t="shared" si="21"/>
        <v>0</v>
      </c>
      <c r="AT40" s="184">
        <f t="shared" si="21"/>
        <v>0</v>
      </c>
      <c r="AU40" s="184">
        <f t="shared" si="21"/>
        <v>0</v>
      </c>
      <c r="AV40" s="184">
        <f t="shared" si="21"/>
        <v>0</v>
      </c>
      <c r="AW40" s="185">
        <f>SUM(AW9:AW39)</f>
        <v>0</v>
      </c>
      <c r="AX40" s="184">
        <f>SUM(AX9:AX39)</f>
        <v>0</v>
      </c>
      <c r="AY40" s="184">
        <f>SUM(AY9:AY39)</f>
        <v>0</v>
      </c>
      <c r="AZ40" s="184">
        <f>SUM(AZ9:AZ39)</f>
        <v>0</v>
      </c>
      <c r="BB40" s="185">
        <f t="shared" ref="BB40:BG40" si="22">SUM(BB9:BB39)</f>
        <v>0</v>
      </c>
      <c r="BC40" s="185">
        <f t="shared" si="22"/>
        <v>0</v>
      </c>
      <c r="BD40" s="185">
        <f t="shared" si="22"/>
        <v>0</v>
      </c>
      <c r="BE40" s="185">
        <f t="shared" si="22"/>
        <v>0</v>
      </c>
      <c r="BF40" s="185">
        <f t="shared" si="22"/>
        <v>0</v>
      </c>
      <c r="BG40" s="185">
        <f t="shared" si="22"/>
        <v>0</v>
      </c>
    </row>
    <row r="41" spans="1:59" ht="21" customHeight="1" thickBot="1">
      <c r="A41" s="585"/>
      <c r="B41" s="586"/>
      <c r="C41" s="643"/>
      <c r="D41" s="605"/>
      <c r="E41" s="605"/>
      <c r="F41" s="641"/>
      <c r="G41" s="590"/>
      <c r="H41" s="591"/>
      <c r="I41" s="591"/>
      <c r="J41" s="591"/>
      <c r="K41" s="591"/>
      <c r="L41" s="592"/>
      <c r="M41" s="604" t="s">
        <v>58</v>
      </c>
      <c r="N41" s="604"/>
      <c r="O41" s="605"/>
      <c r="P41" s="606"/>
      <c r="Q41" s="604" t="s">
        <v>13</v>
      </c>
      <c r="R41" s="605"/>
      <c r="S41" s="606"/>
      <c r="T41" s="607" t="s">
        <v>13</v>
      </c>
      <c r="U41" s="605"/>
      <c r="V41" s="606"/>
      <c r="W41" s="607" t="s">
        <v>38</v>
      </c>
      <c r="X41" s="608"/>
      <c r="Y41" s="607" t="s">
        <v>38</v>
      </c>
      <c r="Z41" s="604"/>
      <c r="AA41" s="259"/>
      <c r="AB41" s="260"/>
      <c r="AC41" s="601"/>
      <c r="AD41" s="602"/>
      <c r="AE41" s="602"/>
      <c r="AF41" s="602"/>
      <c r="AG41" s="602"/>
      <c r="AH41" s="602"/>
      <c r="AI41" s="603"/>
      <c r="AJ41" s="176"/>
      <c r="AK41" s="176"/>
      <c r="AL41" s="176"/>
    </row>
    <row r="42" spans="1:59" ht="14.25">
      <c r="A42" s="616" t="s">
        <v>30</v>
      </c>
      <c r="B42" s="617"/>
      <c r="C42" s="617"/>
      <c r="D42" s="617"/>
      <c r="E42" s="617"/>
      <c r="F42" s="617"/>
      <c r="G42" s="617"/>
      <c r="H42" s="617"/>
      <c r="I42" s="617"/>
      <c r="J42" s="617"/>
      <c r="K42" s="617"/>
      <c r="L42" s="617"/>
      <c r="M42" s="617"/>
      <c r="N42" s="617"/>
      <c r="O42" s="617"/>
      <c r="P42" s="617"/>
      <c r="Q42" s="617"/>
      <c r="R42" s="617"/>
      <c r="S42" s="617"/>
      <c r="T42" s="617"/>
      <c r="U42" s="617"/>
      <c r="V42" s="617"/>
      <c r="W42" s="618"/>
      <c r="X42" s="619" t="s">
        <v>31</v>
      </c>
      <c r="Y42" s="619"/>
      <c r="Z42" s="619"/>
      <c r="AA42" s="619"/>
      <c r="AB42" s="619"/>
      <c r="AC42" s="619"/>
      <c r="AD42" s="619"/>
      <c r="AE42" s="619"/>
      <c r="AF42" s="619"/>
      <c r="AG42" s="619"/>
      <c r="AH42" s="619"/>
      <c r="AI42" s="620"/>
      <c r="AJ42" s="176"/>
      <c r="AK42" s="176"/>
      <c r="AL42" s="176"/>
      <c r="AM42" s="160"/>
      <c r="AS42" s="160"/>
      <c r="AT42" s="160"/>
      <c r="AU42" s="160"/>
      <c r="AV42" s="160"/>
      <c r="AW42" s="186"/>
      <c r="AX42" s="186"/>
    </row>
    <row r="43" spans="1:59" ht="18" customHeight="1">
      <c r="A43" s="621" t="s">
        <v>28</v>
      </c>
      <c r="B43" s="622"/>
      <c r="C43" s="622"/>
      <c r="D43" s="623"/>
      <c r="E43" s="107" t="s">
        <v>81</v>
      </c>
      <c r="F43" s="624"/>
      <c r="G43" s="624"/>
      <c r="H43" s="187" t="s">
        <v>33</v>
      </c>
      <c r="I43" s="187" t="s">
        <v>20</v>
      </c>
      <c r="J43" s="625"/>
      <c r="K43" s="625"/>
      <c r="L43" s="625"/>
      <c r="M43" s="626" t="s">
        <v>10</v>
      </c>
      <c r="N43" s="627"/>
      <c r="O43" s="626" t="s">
        <v>19</v>
      </c>
      <c r="P43" s="627"/>
      <c r="Q43" s="628"/>
      <c r="R43" s="628"/>
      <c r="S43" s="628"/>
      <c r="T43" s="628"/>
      <c r="U43" s="628"/>
      <c r="V43" s="628"/>
      <c r="W43" s="188" t="s">
        <v>10</v>
      </c>
      <c r="X43" s="110" t="s">
        <v>85</v>
      </c>
      <c r="Y43" s="644" t="s">
        <v>105</v>
      </c>
      <c r="Z43" s="644"/>
      <c r="AA43" s="644"/>
      <c r="AB43" s="644"/>
      <c r="AC43" s="189"/>
      <c r="AD43" s="190" t="s">
        <v>104</v>
      </c>
      <c r="AE43" s="191"/>
      <c r="AF43" s="629"/>
      <c r="AG43" s="629"/>
      <c r="AH43" s="629"/>
      <c r="AI43" s="192" t="s">
        <v>10</v>
      </c>
      <c r="AJ43" s="186"/>
      <c r="AK43" s="186"/>
      <c r="AL43" s="186"/>
      <c r="AM43" s="160"/>
      <c r="AS43" s="160"/>
      <c r="AT43" s="160"/>
      <c r="AU43" s="160"/>
      <c r="AV43" s="160"/>
    </row>
    <row r="44" spans="1:59" ht="18" customHeight="1">
      <c r="A44" s="621" t="s">
        <v>116</v>
      </c>
      <c r="B44" s="622"/>
      <c r="C44" s="622"/>
      <c r="D44" s="623"/>
      <c r="E44" s="113" t="s">
        <v>82</v>
      </c>
      <c r="F44" s="624"/>
      <c r="G44" s="624"/>
      <c r="H44" s="193" t="s">
        <v>33</v>
      </c>
      <c r="I44" s="193" t="s">
        <v>20</v>
      </c>
      <c r="J44" s="624"/>
      <c r="K44" s="624"/>
      <c r="L44" s="624"/>
      <c r="M44" s="630" t="s">
        <v>10</v>
      </c>
      <c r="N44" s="480"/>
      <c r="O44" s="630" t="s">
        <v>19</v>
      </c>
      <c r="P44" s="480"/>
      <c r="Q44" s="629"/>
      <c r="R44" s="629"/>
      <c r="S44" s="629"/>
      <c r="T44" s="629"/>
      <c r="U44" s="629"/>
      <c r="V44" s="629"/>
      <c r="W44" s="194" t="s">
        <v>10</v>
      </c>
      <c r="X44" s="110" t="s">
        <v>83</v>
      </c>
      <c r="Y44" s="195"/>
      <c r="Z44" s="193" t="s">
        <v>9</v>
      </c>
      <c r="AA44" s="193" t="s">
        <v>20</v>
      </c>
      <c r="AB44" s="624"/>
      <c r="AC44" s="624"/>
      <c r="AD44" s="193" t="s">
        <v>10</v>
      </c>
      <c r="AE44" s="193" t="s">
        <v>19</v>
      </c>
      <c r="AF44" s="629"/>
      <c r="AG44" s="629"/>
      <c r="AH44" s="629"/>
      <c r="AI44" s="192" t="s">
        <v>10</v>
      </c>
      <c r="AJ44" s="160"/>
      <c r="AK44" s="160"/>
      <c r="AL44" s="160"/>
      <c r="AM44" s="160"/>
      <c r="AT44" s="160"/>
      <c r="AU44" s="160"/>
      <c r="AV44" s="160"/>
    </row>
    <row r="45" spans="1:59" ht="18" customHeight="1" thickBot="1">
      <c r="A45" s="621" t="s">
        <v>11</v>
      </c>
      <c r="B45" s="622"/>
      <c r="C45" s="622"/>
      <c r="D45" s="623"/>
      <c r="E45" s="113" t="s">
        <v>83</v>
      </c>
      <c r="F45" s="624"/>
      <c r="G45" s="624"/>
      <c r="H45" s="193" t="s">
        <v>9</v>
      </c>
      <c r="I45" s="193" t="s">
        <v>20</v>
      </c>
      <c r="J45" s="624">
        <v>550</v>
      </c>
      <c r="K45" s="624"/>
      <c r="L45" s="624"/>
      <c r="M45" s="630" t="s">
        <v>10</v>
      </c>
      <c r="N45" s="630"/>
      <c r="O45" s="630" t="s">
        <v>19</v>
      </c>
      <c r="P45" s="630"/>
      <c r="Q45" s="629"/>
      <c r="R45" s="629"/>
      <c r="S45" s="629"/>
      <c r="T45" s="629"/>
      <c r="U45" s="629"/>
      <c r="V45" s="629"/>
      <c r="W45" s="194" t="s">
        <v>10</v>
      </c>
      <c r="X45" s="116" t="s">
        <v>84</v>
      </c>
      <c r="Y45" s="196"/>
      <c r="Z45" s="197" t="s">
        <v>9</v>
      </c>
      <c r="AA45" s="197" t="s">
        <v>20</v>
      </c>
      <c r="AB45" s="631"/>
      <c r="AC45" s="631"/>
      <c r="AD45" s="197" t="s">
        <v>10</v>
      </c>
      <c r="AE45" s="197" t="s">
        <v>19</v>
      </c>
      <c r="AF45" s="632"/>
      <c r="AG45" s="632"/>
      <c r="AH45" s="632"/>
      <c r="AI45" s="198" t="s">
        <v>10</v>
      </c>
      <c r="AJ45" s="160"/>
      <c r="AK45" s="160"/>
      <c r="AL45" s="160"/>
      <c r="AM45" s="160"/>
      <c r="AT45" s="160"/>
      <c r="AU45" s="160"/>
      <c r="AV45" s="160"/>
    </row>
    <row r="46" spans="1:59" ht="18" customHeight="1" thickTop="1" thickBot="1">
      <c r="A46" s="655" t="s">
        <v>25</v>
      </c>
      <c r="B46" s="656"/>
      <c r="C46" s="656"/>
      <c r="D46" s="657"/>
      <c r="E46" s="118" t="s">
        <v>84</v>
      </c>
      <c r="F46" s="631"/>
      <c r="G46" s="631"/>
      <c r="H46" s="199" t="s">
        <v>26</v>
      </c>
      <c r="I46" s="199" t="s">
        <v>27</v>
      </c>
      <c r="J46" s="658">
        <v>410</v>
      </c>
      <c r="K46" s="658"/>
      <c r="L46" s="658"/>
      <c r="M46" s="659" t="s">
        <v>10</v>
      </c>
      <c r="N46" s="660"/>
      <c r="O46" s="659" t="s">
        <v>19</v>
      </c>
      <c r="P46" s="660"/>
      <c r="Q46" s="661"/>
      <c r="R46" s="661"/>
      <c r="S46" s="661"/>
      <c r="T46" s="661"/>
      <c r="U46" s="661"/>
      <c r="V46" s="661"/>
      <c r="W46" s="200" t="s">
        <v>10</v>
      </c>
      <c r="X46" s="201" t="s">
        <v>60</v>
      </c>
      <c r="Y46" s="645" t="s">
        <v>62</v>
      </c>
      <c r="Z46" s="646"/>
      <c r="AA46" s="646"/>
      <c r="AB46" s="646"/>
      <c r="AC46" s="646"/>
      <c r="AD46" s="646"/>
      <c r="AE46" s="647"/>
      <c r="AF46" s="648"/>
      <c r="AG46" s="649"/>
      <c r="AH46" s="649"/>
      <c r="AI46" s="202" t="s">
        <v>10</v>
      </c>
      <c r="AJ46" s="160"/>
      <c r="AK46" s="160"/>
      <c r="AL46" s="160"/>
      <c r="AM46" s="160"/>
      <c r="AT46" s="160"/>
      <c r="AU46" s="160"/>
      <c r="AV46" s="160"/>
    </row>
    <row r="47" spans="1:59" ht="18" customHeight="1" thickTop="1" thickBot="1">
      <c r="A47" s="203" t="str">
        <f>IF(M4="一時利用","④","⑤")</f>
        <v>④</v>
      </c>
      <c r="B47" s="633" t="s">
        <v>59</v>
      </c>
      <c r="C47" s="634"/>
      <c r="D47" s="634"/>
      <c r="E47" s="634"/>
      <c r="F47" s="634"/>
      <c r="G47" s="634"/>
      <c r="H47" s="635"/>
      <c r="I47" s="204"/>
      <c r="J47" s="204"/>
      <c r="K47" s="204"/>
      <c r="L47" s="205"/>
      <c r="M47" s="205"/>
      <c r="N47" s="205"/>
      <c r="O47" s="636"/>
      <c r="P47" s="636"/>
      <c r="Q47" s="636"/>
      <c r="R47" s="636"/>
      <c r="S47" s="636"/>
      <c r="T47" s="636"/>
      <c r="U47" s="636"/>
      <c r="V47" s="636"/>
      <c r="W47" s="205" t="s">
        <v>10</v>
      </c>
      <c r="X47" s="206" t="s">
        <v>61</v>
      </c>
      <c r="Y47" s="650" t="s">
        <v>106</v>
      </c>
      <c r="Z47" s="651"/>
      <c r="AA47" s="651"/>
      <c r="AB47" s="651"/>
      <c r="AC47" s="651"/>
      <c r="AD47" s="651"/>
      <c r="AE47" s="652"/>
      <c r="AF47" s="653" t="str">
        <f>IF(Y40="","",IF(M4="一時利用",IF(AE5&lt;=Y40,AE5,Y40),IF(AE5&lt;=W40,AE5,W40)))</f>
        <v/>
      </c>
      <c r="AG47" s="654"/>
      <c r="AH47" s="654"/>
      <c r="AI47" s="207" t="s">
        <v>10</v>
      </c>
      <c r="AJ47" s="160"/>
      <c r="AK47" s="160"/>
      <c r="AL47" s="160"/>
      <c r="AM47" s="160"/>
      <c r="AT47" s="160"/>
      <c r="AU47" s="160"/>
      <c r="AV47" s="160"/>
    </row>
    <row r="48" spans="1:59" ht="18" customHeight="1" thickTop="1" thickBot="1">
      <c r="A48" s="203" t="str">
        <f>IF(M4="一時利用","⑤","⑥")</f>
        <v>⑤</v>
      </c>
      <c r="B48" s="633" t="s">
        <v>108</v>
      </c>
      <c r="C48" s="634"/>
      <c r="D48" s="634"/>
      <c r="E48" s="634"/>
      <c r="F48" s="634"/>
      <c r="G48" s="634"/>
      <c r="H48" s="635"/>
      <c r="I48" s="204"/>
      <c r="J48" s="204"/>
      <c r="K48" s="204"/>
      <c r="L48" s="205"/>
      <c r="M48" s="205"/>
      <c r="N48" s="205"/>
      <c r="O48" s="636"/>
      <c r="P48" s="636"/>
      <c r="Q48" s="636"/>
      <c r="R48" s="636"/>
      <c r="S48" s="636"/>
      <c r="T48" s="636"/>
      <c r="U48" s="636"/>
      <c r="V48" s="636"/>
      <c r="W48" s="208" t="s">
        <v>10</v>
      </c>
      <c r="X48" s="209"/>
      <c r="Y48" s="633"/>
      <c r="Z48" s="634"/>
      <c r="AA48" s="634"/>
      <c r="AB48" s="634"/>
      <c r="AC48" s="634"/>
      <c r="AD48" s="634"/>
      <c r="AE48" s="635"/>
      <c r="AF48" s="637"/>
      <c r="AG48" s="638"/>
      <c r="AH48" s="638"/>
      <c r="AI48" s="210" t="str">
        <f>IF(M4="一時利用","","円")</f>
        <v/>
      </c>
      <c r="AJ48" s="160"/>
      <c r="AK48" s="160"/>
      <c r="AL48" s="160"/>
    </row>
    <row r="49" spans="1:38" ht="18" customHeight="1">
      <c r="A49" s="211" t="s">
        <v>94</v>
      </c>
      <c r="AJ49" s="160"/>
      <c r="AK49" s="160"/>
      <c r="AL49" s="160"/>
    </row>
    <row r="50" spans="1:38" ht="18" customHeight="1">
      <c r="A50" s="211" t="s">
        <v>95</v>
      </c>
      <c r="AJ50" s="160"/>
      <c r="AK50" s="160"/>
      <c r="AL50" s="160"/>
    </row>
  </sheetData>
  <sheetProtection formatCells="0" selectLockedCells="1"/>
  <mergeCells count="424">
    <mergeCell ref="D5:E5"/>
    <mergeCell ref="B48:H48"/>
    <mergeCell ref="O48:V48"/>
    <mergeCell ref="Y48:AE48"/>
    <mergeCell ref="AF48:AH48"/>
    <mergeCell ref="E40:F41"/>
    <mergeCell ref="C40:D41"/>
    <mergeCell ref="Y43:AB43"/>
    <mergeCell ref="Y46:AE46"/>
    <mergeCell ref="AF46:AH46"/>
    <mergeCell ref="B47:H47"/>
    <mergeCell ref="O47:V47"/>
    <mergeCell ref="Y47:AE47"/>
    <mergeCell ref="AF47:AH47"/>
    <mergeCell ref="A46:D46"/>
    <mergeCell ref="F46:G46"/>
    <mergeCell ref="J46:L46"/>
    <mergeCell ref="M46:N46"/>
    <mergeCell ref="O46:P46"/>
    <mergeCell ref="Q46:V46"/>
    <mergeCell ref="AB44:AC44"/>
    <mergeCell ref="AF44:AH44"/>
    <mergeCell ref="A45:D45"/>
    <mergeCell ref="F45:G45"/>
    <mergeCell ref="J45:L45"/>
    <mergeCell ref="M45:N45"/>
    <mergeCell ref="O45:P45"/>
    <mergeCell ref="Q45:V45"/>
    <mergeCell ref="AB45:AC45"/>
    <mergeCell ref="AF45:AH45"/>
    <mergeCell ref="A44:D44"/>
    <mergeCell ref="F44:G44"/>
    <mergeCell ref="J44:L44"/>
    <mergeCell ref="M44:N44"/>
    <mergeCell ref="O44:P44"/>
    <mergeCell ref="Q44:V44"/>
    <mergeCell ref="A42:W42"/>
    <mergeCell ref="X42:AI42"/>
    <mergeCell ref="A43:D43"/>
    <mergeCell ref="F43:G43"/>
    <mergeCell ref="J43:L43"/>
    <mergeCell ref="M43:N43"/>
    <mergeCell ref="O43:P43"/>
    <mergeCell ref="Q43:V43"/>
    <mergeCell ref="AF43:AH43"/>
    <mergeCell ref="AA39:AI39"/>
    <mergeCell ref="A40:B41"/>
    <mergeCell ref="G40:L41"/>
    <mergeCell ref="M40:P40"/>
    <mergeCell ref="Q40:S40"/>
    <mergeCell ref="T40:V40"/>
    <mergeCell ref="W40:X40"/>
    <mergeCell ref="Y40:Z40"/>
    <mergeCell ref="AA40:AB41"/>
    <mergeCell ref="AC40:AI41"/>
    <mergeCell ref="M41:P41"/>
    <mergeCell ref="Q41:S41"/>
    <mergeCell ref="T41:V41"/>
    <mergeCell ref="W41:X41"/>
    <mergeCell ref="Y41:Z41"/>
    <mergeCell ref="C39:D39"/>
    <mergeCell ref="E39:F39"/>
    <mergeCell ref="G39:H39"/>
    <mergeCell ref="I39:J39"/>
    <mergeCell ref="M39:P39"/>
    <mergeCell ref="Q39:S39"/>
    <mergeCell ref="T39:V39"/>
    <mergeCell ref="W39:X39"/>
    <mergeCell ref="Y39:Z39"/>
    <mergeCell ref="AA37:AI37"/>
    <mergeCell ref="C38:D38"/>
    <mergeCell ref="E38:F38"/>
    <mergeCell ref="G38:H38"/>
    <mergeCell ref="I38:J38"/>
    <mergeCell ref="M38:P38"/>
    <mergeCell ref="Q38:S38"/>
    <mergeCell ref="T38:V38"/>
    <mergeCell ref="W38:X38"/>
    <mergeCell ref="Y38:Z38"/>
    <mergeCell ref="AA38:AI38"/>
    <mergeCell ref="C37:D37"/>
    <mergeCell ref="E37:F37"/>
    <mergeCell ref="G37:H37"/>
    <mergeCell ref="I37:J37"/>
    <mergeCell ref="M37:P37"/>
    <mergeCell ref="Q37:S37"/>
    <mergeCell ref="T37:V37"/>
    <mergeCell ref="W37:X37"/>
    <mergeCell ref="Y37:Z37"/>
    <mergeCell ref="AA35:AI35"/>
    <mergeCell ref="C36:D36"/>
    <mergeCell ref="E36:F36"/>
    <mergeCell ref="G36:H36"/>
    <mergeCell ref="I36:J36"/>
    <mergeCell ref="M36:P36"/>
    <mergeCell ref="Q36:S36"/>
    <mergeCell ref="T36:V36"/>
    <mergeCell ref="W36:X36"/>
    <mergeCell ref="Y36:Z36"/>
    <mergeCell ref="AA36:AI36"/>
    <mergeCell ref="C35:D35"/>
    <mergeCell ref="E35:F35"/>
    <mergeCell ref="G35:H35"/>
    <mergeCell ref="I35:J35"/>
    <mergeCell ref="M35:P35"/>
    <mergeCell ref="Q35:S35"/>
    <mergeCell ref="T35:V35"/>
    <mergeCell ref="W35:X35"/>
    <mergeCell ref="Y35:Z35"/>
    <mergeCell ref="AA33:AI33"/>
    <mergeCell ref="C34:D34"/>
    <mergeCell ref="E34:F34"/>
    <mergeCell ref="G34:H34"/>
    <mergeCell ref="I34:J34"/>
    <mergeCell ref="M34:P34"/>
    <mergeCell ref="Q34:S34"/>
    <mergeCell ref="T34:V34"/>
    <mergeCell ref="W34:X34"/>
    <mergeCell ref="Y34:Z34"/>
    <mergeCell ref="AA34:AI34"/>
    <mergeCell ref="C33:D33"/>
    <mergeCell ref="E33:F33"/>
    <mergeCell ref="G33:H33"/>
    <mergeCell ref="I33:J33"/>
    <mergeCell ref="M33:P33"/>
    <mergeCell ref="Q33:S33"/>
    <mergeCell ref="T33:V33"/>
    <mergeCell ref="W33:X33"/>
    <mergeCell ref="Y33:Z33"/>
    <mergeCell ref="AA31:AI31"/>
    <mergeCell ref="C32:D32"/>
    <mergeCell ref="E32:F32"/>
    <mergeCell ref="G32:H32"/>
    <mergeCell ref="I32:J32"/>
    <mergeCell ref="M32:P32"/>
    <mergeCell ref="Q32:S32"/>
    <mergeCell ref="T32:V32"/>
    <mergeCell ref="W32:X32"/>
    <mergeCell ref="Y32:Z32"/>
    <mergeCell ref="AA32:AI32"/>
    <mergeCell ref="C31:D31"/>
    <mergeCell ref="E31:F31"/>
    <mergeCell ref="G31:H31"/>
    <mergeCell ref="I31:J31"/>
    <mergeCell ref="M31:P31"/>
    <mergeCell ref="Q31:S31"/>
    <mergeCell ref="T31:V31"/>
    <mergeCell ref="W31:X31"/>
    <mergeCell ref="Y31:Z31"/>
    <mergeCell ref="AA29:AI29"/>
    <mergeCell ref="C30:D30"/>
    <mergeCell ref="E30:F30"/>
    <mergeCell ref="G30:H30"/>
    <mergeCell ref="I30:J30"/>
    <mergeCell ref="M30:P30"/>
    <mergeCell ref="Q30:S30"/>
    <mergeCell ref="T30:V30"/>
    <mergeCell ref="W30:X30"/>
    <mergeCell ref="Y30:Z30"/>
    <mergeCell ref="AA30:AI30"/>
    <mergeCell ref="C29:D29"/>
    <mergeCell ref="E29:F29"/>
    <mergeCell ref="G29:H29"/>
    <mergeCell ref="I29:J29"/>
    <mergeCell ref="M29:P29"/>
    <mergeCell ref="Q29:S29"/>
    <mergeCell ref="T29:V29"/>
    <mergeCell ref="W29:X29"/>
    <mergeCell ref="Y29:Z29"/>
    <mergeCell ref="AA27:AI27"/>
    <mergeCell ref="C28:D28"/>
    <mergeCell ref="E28:F28"/>
    <mergeCell ref="G28:H28"/>
    <mergeCell ref="I28:J28"/>
    <mergeCell ref="M28:P28"/>
    <mergeCell ref="Q28:S28"/>
    <mergeCell ref="T28:V28"/>
    <mergeCell ref="W28:X28"/>
    <mergeCell ref="Y28:Z28"/>
    <mergeCell ref="AA28:AI28"/>
    <mergeCell ref="C27:D27"/>
    <mergeCell ref="E27:F27"/>
    <mergeCell ref="G27:H27"/>
    <mergeCell ref="I27:J27"/>
    <mergeCell ref="M27:P27"/>
    <mergeCell ref="Q27:S27"/>
    <mergeCell ref="T27:V27"/>
    <mergeCell ref="W27:X27"/>
    <mergeCell ref="Y27:Z27"/>
    <mergeCell ref="AA25:AI25"/>
    <mergeCell ref="C26:D26"/>
    <mergeCell ref="E26:F26"/>
    <mergeCell ref="G26:H26"/>
    <mergeCell ref="I26:J26"/>
    <mergeCell ref="M26:P26"/>
    <mergeCell ref="Q26:S26"/>
    <mergeCell ref="T26:V26"/>
    <mergeCell ref="W26:X26"/>
    <mergeCell ref="Y26:Z26"/>
    <mergeCell ref="AA26:AI26"/>
    <mergeCell ref="C25:D25"/>
    <mergeCell ref="E25:F25"/>
    <mergeCell ref="G25:H25"/>
    <mergeCell ref="I25:J25"/>
    <mergeCell ref="M25:P25"/>
    <mergeCell ref="Q25:S25"/>
    <mergeCell ref="T25:V25"/>
    <mergeCell ref="W25:X25"/>
    <mergeCell ref="Y25:Z25"/>
    <mergeCell ref="AA23:AI23"/>
    <mergeCell ref="C24:D24"/>
    <mergeCell ref="E24:F24"/>
    <mergeCell ref="G24:H24"/>
    <mergeCell ref="I24:J24"/>
    <mergeCell ref="M24:P24"/>
    <mergeCell ref="Q24:S24"/>
    <mergeCell ref="T24:V24"/>
    <mergeCell ref="W24:X24"/>
    <mergeCell ref="Y24:Z24"/>
    <mergeCell ref="AA24:AI24"/>
    <mergeCell ref="C23:D23"/>
    <mergeCell ref="E23:F23"/>
    <mergeCell ref="G23:H23"/>
    <mergeCell ref="I23:J23"/>
    <mergeCell ref="M23:P23"/>
    <mergeCell ref="Q23:S23"/>
    <mergeCell ref="T23:V23"/>
    <mergeCell ref="W23:X23"/>
    <mergeCell ref="Y23:Z23"/>
    <mergeCell ref="AA21:AI21"/>
    <mergeCell ref="C22:D22"/>
    <mergeCell ref="E22:F22"/>
    <mergeCell ref="G22:H22"/>
    <mergeCell ref="I22:J22"/>
    <mergeCell ref="M22:P22"/>
    <mergeCell ref="Q22:S22"/>
    <mergeCell ref="T22:V22"/>
    <mergeCell ref="W22:X22"/>
    <mergeCell ref="Y22:Z22"/>
    <mergeCell ref="AA22:AI22"/>
    <mergeCell ref="C21:D21"/>
    <mergeCell ref="E21:F21"/>
    <mergeCell ref="G21:H21"/>
    <mergeCell ref="I21:J21"/>
    <mergeCell ref="M21:P21"/>
    <mergeCell ref="Q21:S21"/>
    <mergeCell ref="T21:V21"/>
    <mergeCell ref="W21:X21"/>
    <mergeCell ref="Y21:Z21"/>
    <mergeCell ref="AA19:AI19"/>
    <mergeCell ref="C20:D20"/>
    <mergeCell ref="E20:F20"/>
    <mergeCell ref="G20:H20"/>
    <mergeCell ref="I20:J20"/>
    <mergeCell ref="M20:P20"/>
    <mergeCell ref="Q20:S20"/>
    <mergeCell ref="T20:V20"/>
    <mergeCell ref="W20:X20"/>
    <mergeCell ref="Y20:Z20"/>
    <mergeCell ref="AA20:AI20"/>
    <mergeCell ref="C19:D19"/>
    <mergeCell ref="E19:F19"/>
    <mergeCell ref="G19:H19"/>
    <mergeCell ref="I19:J19"/>
    <mergeCell ref="M19:P19"/>
    <mergeCell ref="Q19:S19"/>
    <mergeCell ref="T19:V19"/>
    <mergeCell ref="W19:X19"/>
    <mergeCell ref="Y19:Z19"/>
    <mergeCell ref="AA17:AI17"/>
    <mergeCell ref="C18:D18"/>
    <mergeCell ref="E18:F18"/>
    <mergeCell ref="G18:H18"/>
    <mergeCell ref="I18:J18"/>
    <mergeCell ref="M18:P18"/>
    <mergeCell ref="Q18:S18"/>
    <mergeCell ref="T18:V18"/>
    <mergeCell ref="W18:X18"/>
    <mergeCell ref="Y18:Z18"/>
    <mergeCell ref="AA18:AI18"/>
    <mergeCell ref="C17:D17"/>
    <mergeCell ref="E17:F17"/>
    <mergeCell ref="G17:H17"/>
    <mergeCell ref="I17:J17"/>
    <mergeCell ref="M17:P17"/>
    <mergeCell ref="Q17:S17"/>
    <mergeCell ref="T17:V17"/>
    <mergeCell ref="W17:X17"/>
    <mergeCell ref="Y17:Z17"/>
    <mergeCell ref="AA15:AI15"/>
    <mergeCell ref="C16:D16"/>
    <mergeCell ref="E16:F16"/>
    <mergeCell ref="G16:H16"/>
    <mergeCell ref="I16:J16"/>
    <mergeCell ref="M16:P16"/>
    <mergeCell ref="Q16:S16"/>
    <mergeCell ref="T16:V16"/>
    <mergeCell ref="W16:X16"/>
    <mergeCell ref="Y16:Z16"/>
    <mergeCell ref="AA16:AI16"/>
    <mergeCell ref="C15:D15"/>
    <mergeCell ref="E15:F15"/>
    <mergeCell ref="G15:H15"/>
    <mergeCell ref="I15:J15"/>
    <mergeCell ref="M15:P15"/>
    <mergeCell ref="Q15:S15"/>
    <mergeCell ref="T15:V15"/>
    <mergeCell ref="W15:X15"/>
    <mergeCell ref="Y15:Z15"/>
    <mergeCell ref="AA13:AI13"/>
    <mergeCell ref="C14:D14"/>
    <mergeCell ref="E14:F14"/>
    <mergeCell ref="G14:H14"/>
    <mergeCell ref="I14:J14"/>
    <mergeCell ref="M14:P14"/>
    <mergeCell ref="Q14:S14"/>
    <mergeCell ref="T14:V14"/>
    <mergeCell ref="W14:X14"/>
    <mergeCell ref="Y14:Z14"/>
    <mergeCell ref="AA14:AI14"/>
    <mergeCell ref="C13:D13"/>
    <mergeCell ref="E13:F13"/>
    <mergeCell ref="G13:H13"/>
    <mergeCell ref="I13:J13"/>
    <mergeCell ref="M13:P13"/>
    <mergeCell ref="Q13:S13"/>
    <mergeCell ref="T13:V13"/>
    <mergeCell ref="W13:X13"/>
    <mergeCell ref="Y13:Z13"/>
    <mergeCell ref="AA11:AI11"/>
    <mergeCell ref="C12:D12"/>
    <mergeCell ref="E12:F12"/>
    <mergeCell ref="G12:H12"/>
    <mergeCell ref="I12:J12"/>
    <mergeCell ref="M12:P12"/>
    <mergeCell ref="Q12:S12"/>
    <mergeCell ref="T12:V12"/>
    <mergeCell ref="W12:X12"/>
    <mergeCell ref="Y12:Z12"/>
    <mergeCell ref="AA12:AI12"/>
    <mergeCell ref="C11:D11"/>
    <mergeCell ref="E11:F11"/>
    <mergeCell ref="G11:H11"/>
    <mergeCell ref="I11:J11"/>
    <mergeCell ref="M11:P11"/>
    <mergeCell ref="Q11:S11"/>
    <mergeCell ref="T11:V11"/>
    <mergeCell ref="W11:X11"/>
    <mergeCell ref="Y11:Z11"/>
    <mergeCell ref="AA9:AI9"/>
    <mergeCell ref="C10:D10"/>
    <mergeCell ref="E10:F10"/>
    <mergeCell ref="G10:H10"/>
    <mergeCell ref="I10:J10"/>
    <mergeCell ref="M10:P10"/>
    <mergeCell ref="Q10:S10"/>
    <mergeCell ref="T10:V10"/>
    <mergeCell ref="W10:X10"/>
    <mergeCell ref="Y10:Z10"/>
    <mergeCell ref="AA10:AI10"/>
    <mergeCell ref="C9:D9"/>
    <mergeCell ref="E9:F9"/>
    <mergeCell ref="G9:H9"/>
    <mergeCell ref="I9:J9"/>
    <mergeCell ref="M9:P9"/>
    <mergeCell ref="Q9:S9"/>
    <mergeCell ref="T9:V9"/>
    <mergeCell ref="W9:X9"/>
    <mergeCell ref="Y9:Z9"/>
    <mergeCell ref="A6:A8"/>
    <mergeCell ref="B6:B8"/>
    <mergeCell ref="C6:F6"/>
    <mergeCell ref="G6:J6"/>
    <mergeCell ref="K6:L6"/>
    <mergeCell ref="M6:P8"/>
    <mergeCell ref="AM5:AM8"/>
    <mergeCell ref="AN5:AR5"/>
    <mergeCell ref="AS5:AW5"/>
    <mergeCell ref="A5:C5"/>
    <mergeCell ref="J5:L5"/>
    <mergeCell ref="M5:R5"/>
    <mergeCell ref="S5:V5"/>
    <mergeCell ref="AV6:AW6"/>
    <mergeCell ref="C7:D8"/>
    <mergeCell ref="E7:F8"/>
    <mergeCell ref="G7:H8"/>
    <mergeCell ref="I7:J8"/>
    <mergeCell ref="K7:K8"/>
    <mergeCell ref="L7:L8"/>
    <mergeCell ref="AO7:AO8"/>
    <mergeCell ref="AP7:AP8"/>
    <mergeCell ref="Q6:S8"/>
    <mergeCell ref="T6:V8"/>
    <mergeCell ref="AX5:AX8"/>
    <mergeCell ref="AY5:AY8"/>
    <mergeCell ref="AZ5:AZ8"/>
    <mergeCell ref="AO6:AP6"/>
    <mergeCell ref="AQ6:AR6"/>
    <mergeCell ref="AS6:AS8"/>
    <mergeCell ref="AT6:AU6"/>
    <mergeCell ref="Z4:AI4"/>
    <mergeCell ref="AM4:AZ4"/>
    <mergeCell ref="X5:AD5"/>
    <mergeCell ref="AE5:AH5"/>
    <mergeCell ref="AQ7:AQ8"/>
    <mergeCell ref="AV7:AV8"/>
    <mergeCell ref="AW7:AW8"/>
    <mergeCell ref="W6:X8"/>
    <mergeCell ref="Y6:Z8"/>
    <mergeCell ref="AA6:AI8"/>
    <mergeCell ref="AN6:AN8"/>
    <mergeCell ref="AR7:AR8"/>
    <mergeCell ref="AT7:AT8"/>
    <mergeCell ref="AU7:AU8"/>
    <mergeCell ref="A1:AH1"/>
    <mergeCell ref="A3:C3"/>
    <mergeCell ref="D3:I3"/>
    <mergeCell ref="J3:L3"/>
    <mergeCell ref="W3:Y3"/>
    <mergeCell ref="A4:C4"/>
    <mergeCell ref="D4:I4"/>
    <mergeCell ref="J4:L4"/>
    <mergeCell ref="M4:V4"/>
    <mergeCell ref="W4:Y4"/>
  </mergeCells>
  <phoneticPr fontId="2"/>
  <conditionalFormatting sqref="B9:B39">
    <cfRule type="cellIs" dxfId="15" priority="2" stopIfTrue="1" operator="equal">
      <formula>"日"</formula>
    </cfRule>
    <cfRule type="cellIs" dxfId="14" priority="3" stopIfTrue="1" operator="equal">
      <formula>"土"</formula>
    </cfRule>
    <cfRule type="cellIs" dxfId="13" priority="4" stopIfTrue="1" operator="equal">
      <formula>"祝"</formula>
    </cfRule>
  </conditionalFormatting>
  <conditionalFormatting sqref="M40:P40">
    <cfRule type="expression" dxfId="12" priority="1" stopIfTrue="1">
      <formula>AND($M$40&gt;35,$M$4="一時利用")</formula>
    </cfRule>
  </conditionalFormatting>
  <dataValidations count="12">
    <dataValidation allowBlank="1" showInputMessage="1" showErrorMessage="1" promptTitle="日中活動の入力方法" prompt="_x000a_①「有Ⅰ」_x000a_　日中活動を提供した後引き続き日中一時支援を提供し送迎を実施した場合。_x000a__x000a_②「有Ⅱ」_x000a_　日中活動を提供した後，日中活動を提供した事業所と同一の事業所と見なされる別の場所で日中一時支援を利用した場合。" sqref="K9:K39"/>
    <dataValidation allowBlank="1" showInputMessage="1" showErrorMessage="1" promptTitle="障害児通所の入力方法" prompt="_x000a_①「有Ⅰ」_x000a_　送迎（加算）を実施している障害児通所支援事業所において，障害児通所支援を提供し引き続き日中一時支援を提供し送迎を実施した場合。_x000a__x000a_②「有Ⅱ」_x000a_　①に該当しない場合。" sqref="L9:L39"/>
    <dataValidation type="list" allowBlank="1" showInputMessage="1" showErrorMessage="1" sqref="M5:R5">
      <formula1>"障害者,児童"</formula1>
    </dataValidation>
    <dataValidation type="whole" imeMode="off" allowBlank="1" showInputMessage="1" showErrorMessage="1" sqref="AE5:AH5">
      <formula1>0</formula1>
      <formula2>37200</formula2>
    </dataValidation>
    <dataValidation type="whole" imeMode="off" allowBlank="1" showInputMessage="1" showErrorMessage="1" sqref="M3:V3 Z3:AI3">
      <formula1>0</formula1>
      <formula2>9</formula2>
    </dataValidation>
    <dataValidation type="whole" imeMode="off" allowBlank="1" showInputMessage="1" showErrorMessage="1" sqref="A9:A39">
      <formula1>1</formula1>
      <formula2>31</formula2>
    </dataValidation>
    <dataValidation imeMode="hiragana" allowBlank="1" showInputMessage="1" showErrorMessage="1" sqref="AA9:AI39 D3:I4 Z4"/>
    <dataValidation imeMode="off" allowBlank="1" showInputMessage="1" showErrorMessage="1" sqref="Y9:Z39 AF48:AH48 C9:J39"/>
    <dataValidation type="whole" imeMode="off" operator="lessThanOrEqual" allowBlank="1" showInputMessage="1" showErrorMessage="1" sqref="T9:V39">
      <formula1>1</formula1>
    </dataValidation>
    <dataValidation type="whole" imeMode="off" operator="lessThanOrEqual" allowBlank="1" showInputMessage="1" showErrorMessage="1" sqref="Q9:S39">
      <formula1>2</formula1>
    </dataValidation>
    <dataValidation type="list" allowBlank="1" showInputMessage="1" showErrorMessage="1" sqref="S5">
      <formula1>"A,B,C"</formula1>
    </dataValidation>
    <dataValidation type="list" allowBlank="1" showInputMessage="1" showErrorMessage="1" sqref="B9:B39">
      <formula1>"月,火,水,木,金,土,日,祝"</formula1>
    </dataValidation>
  </dataValidations>
  <pageMargins left="0.70866141732283472" right="0.19685039370078741" top="0.31496062992125984" bottom="0.19685039370078741" header="0.23622047244094491" footer="0.1968503937007874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50"/>
  <sheetViews>
    <sheetView showGridLines="0" view="pageBreakPreview" zoomScale="90" zoomScaleNormal="100" zoomScaleSheetLayoutView="90" workbookViewId="0">
      <selection activeCell="AL19" sqref="AL19"/>
    </sheetView>
  </sheetViews>
  <sheetFormatPr defaultColWidth="9" defaultRowHeight="13.5"/>
  <cols>
    <col min="1" max="1" width="4.140625" style="130" customWidth="1"/>
    <col min="2" max="2" width="4.5703125" style="130" customWidth="1"/>
    <col min="3" max="10" width="3" style="34" customWidth="1"/>
    <col min="11" max="11" width="4.42578125" style="34" customWidth="1"/>
    <col min="12" max="12" width="4.28515625" style="34" customWidth="1"/>
    <col min="13" max="22" width="2.140625" style="34" customWidth="1"/>
    <col min="23" max="23" width="3.85546875" style="34" customWidth="1"/>
    <col min="24" max="24" width="3" style="34" customWidth="1"/>
    <col min="25" max="25" width="3.85546875" style="34" customWidth="1"/>
    <col min="26" max="38" width="3" style="34" customWidth="1"/>
    <col min="39" max="39" width="5.28515625" style="34" hidden="1" customWidth="1"/>
    <col min="40" max="50" width="5.140625" style="34" hidden="1" customWidth="1"/>
    <col min="51" max="51" width="6" style="34" hidden="1" customWidth="1"/>
    <col min="52" max="53" width="9" style="34" hidden="1" customWidth="1"/>
    <col min="54" max="59" width="9.42578125" style="34" hidden="1" customWidth="1"/>
    <col min="60" max="16384" width="9" style="34"/>
  </cols>
  <sheetData>
    <row r="1" spans="1:59" ht="18.75">
      <c r="A1" s="484" t="s">
        <v>128</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85"/>
      <c r="AN1" s="85"/>
      <c r="AO1" s="85"/>
      <c r="AP1" s="85"/>
      <c r="AQ1" s="85"/>
      <c r="AR1" s="85"/>
      <c r="AS1" s="85"/>
      <c r="AT1" s="85"/>
      <c r="AU1" s="85"/>
      <c r="AV1" s="85"/>
    </row>
    <row r="2" spans="1:59" ht="9.75" customHeight="1" thickBot="1">
      <c r="A2" s="85"/>
      <c r="B2" s="85"/>
      <c r="C2" s="85"/>
      <c r="D2" s="85"/>
      <c r="E2" s="85"/>
      <c r="F2" s="85"/>
      <c r="G2" s="85"/>
      <c r="H2" s="85"/>
      <c r="I2" s="85"/>
      <c r="J2" s="85"/>
      <c r="K2" s="85"/>
      <c r="L2" s="85"/>
      <c r="M2" s="85"/>
      <c r="N2" s="85"/>
      <c r="O2" s="85"/>
      <c r="P2" s="33"/>
      <c r="Q2" s="33"/>
      <c r="R2" s="33"/>
      <c r="S2" s="33"/>
      <c r="T2" s="33"/>
      <c r="U2" s="33"/>
      <c r="V2" s="33"/>
      <c r="W2" s="33"/>
      <c r="X2" s="85"/>
      <c r="Y2" s="85"/>
      <c r="Z2" s="85"/>
      <c r="AA2" s="85"/>
      <c r="AB2" s="85"/>
      <c r="AC2" s="85"/>
      <c r="AD2" s="85"/>
      <c r="AE2" s="85"/>
      <c r="AF2" s="85"/>
      <c r="AG2" s="85"/>
      <c r="AH2" s="85"/>
      <c r="AI2" s="85"/>
      <c r="AJ2" s="85"/>
      <c r="AK2" s="85"/>
      <c r="AL2" s="85"/>
      <c r="AM2" s="85"/>
      <c r="AN2" s="85"/>
      <c r="AO2" s="85"/>
      <c r="AP2" s="85"/>
      <c r="AQ2" s="85"/>
      <c r="AR2" s="85"/>
      <c r="AS2" s="85"/>
      <c r="AT2" s="85"/>
      <c r="AU2" s="85"/>
      <c r="AV2" s="85"/>
    </row>
    <row r="3" spans="1:59" ht="19.5" customHeight="1">
      <c r="A3" s="485" t="s">
        <v>99</v>
      </c>
      <c r="B3" s="662"/>
      <c r="C3" s="662"/>
      <c r="D3" s="663"/>
      <c r="E3" s="664"/>
      <c r="F3" s="664"/>
      <c r="G3" s="664"/>
      <c r="H3" s="664"/>
      <c r="I3" s="664"/>
      <c r="J3" s="489" t="s">
        <v>54</v>
      </c>
      <c r="K3" s="665"/>
      <c r="L3" s="666"/>
      <c r="M3" s="136"/>
      <c r="N3" s="140"/>
      <c r="O3" s="140"/>
      <c r="P3" s="140"/>
      <c r="Q3" s="140"/>
      <c r="R3" s="140"/>
      <c r="S3" s="140"/>
      <c r="T3" s="140"/>
      <c r="U3" s="140"/>
      <c r="V3" s="141"/>
      <c r="W3" s="667" t="s">
        <v>97</v>
      </c>
      <c r="X3" s="668"/>
      <c r="Y3" s="668"/>
      <c r="Z3" s="213"/>
      <c r="AA3" s="214"/>
      <c r="AB3" s="214"/>
      <c r="AC3" s="214"/>
      <c r="AD3" s="214"/>
      <c r="AE3" s="214"/>
      <c r="AF3" s="214"/>
      <c r="AG3" s="214"/>
      <c r="AH3" s="214"/>
      <c r="AI3" s="218"/>
      <c r="AL3" s="30"/>
      <c r="AM3" s="30"/>
      <c r="AN3" s="30"/>
      <c r="AO3" s="30"/>
      <c r="AP3" s="30"/>
      <c r="AQ3" s="30"/>
      <c r="AR3" s="30"/>
      <c r="AS3" s="30"/>
      <c r="AT3" s="30"/>
      <c r="AU3" s="30"/>
      <c r="AV3" s="31"/>
    </row>
    <row r="4" spans="1:59" ht="19.5" customHeight="1">
      <c r="A4" s="494" t="s">
        <v>98</v>
      </c>
      <c r="B4" s="399"/>
      <c r="C4" s="399"/>
      <c r="D4" s="669"/>
      <c r="E4" s="670"/>
      <c r="F4" s="670"/>
      <c r="G4" s="670"/>
      <c r="H4" s="670"/>
      <c r="I4" s="670"/>
      <c r="J4" s="671" t="s">
        <v>55</v>
      </c>
      <c r="K4" s="672"/>
      <c r="L4" s="673"/>
      <c r="M4" s="675" t="s">
        <v>109</v>
      </c>
      <c r="N4" s="676"/>
      <c r="O4" s="676"/>
      <c r="P4" s="677" t="s">
        <v>110</v>
      </c>
      <c r="Q4" s="677"/>
      <c r="R4" s="677"/>
      <c r="S4" s="677"/>
      <c r="T4" s="677"/>
      <c r="U4" s="677"/>
      <c r="V4" s="678"/>
      <c r="W4" s="671" t="s">
        <v>43</v>
      </c>
      <c r="X4" s="674"/>
      <c r="Y4" s="674"/>
      <c r="Z4" s="675"/>
      <c r="AA4" s="679"/>
      <c r="AB4" s="679"/>
      <c r="AC4" s="679"/>
      <c r="AD4" s="679"/>
      <c r="AE4" s="679"/>
      <c r="AF4" s="679"/>
      <c r="AG4" s="679"/>
      <c r="AH4" s="679"/>
      <c r="AI4" s="680"/>
      <c r="AL4" s="30"/>
      <c r="AM4" s="681" t="s">
        <v>6</v>
      </c>
      <c r="AN4" s="681"/>
      <c r="AO4" s="681"/>
      <c r="AP4" s="681"/>
      <c r="AQ4" s="681"/>
      <c r="AR4" s="681"/>
      <c r="AS4" s="681"/>
      <c r="AT4" s="681"/>
      <c r="AU4" s="681"/>
      <c r="AV4" s="681"/>
      <c r="AW4" s="681"/>
      <c r="AX4" s="681"/>
      <c r="AY4" s="681"/>
      <c r="AZ4" s="681"/>
    </row>
    <row r="5" spans="1:59" ht="21.75" customHeight="1">
      <c r="A5" s="702" t="s">
        <v>15</v>
      </c>
      <c r="B5" s="399"/>
      <c r="C5" s="399"/>
      <c r="D5" s="479" t="s">
        <v>115</v>
      </c>
      <c r="E5" s="480"/>
      <c r="F5" s="215"/>
      <c r="G5" s="215" t="s">
        <v>16</v>
      </c>
      <c r="H5" s="215"/>
      <c r="I5" s="216" t="s">
        <v>17</v>
      </c>
      <c r="J5" s="703" t="s">
        <v>18</v>
      </c>
      <c r="K5" s="672"/>
      <c r="L5" s="673"/>
      <c r="M5" s="704"/>
      <c r="N5" s="676"/>
      <c r="O5" s="676"/>
      <c r="P5" s="679"/>
      <c r="Q5" s="679"/>
      <c r="R5" s="679"/>
      <c r="S5" s="705"/>
      <c r="T5" s="679"/>
      <c r="U5" s="679"/>
      <c r="V5" s="706"/>
      <c r="W5" s="86" t="s">
        <v>56</v>
      </c>
      <c r="X5" s="682" t="s">
        <v>57</v>
      </c>
      <c r="Y5" s="682"/>
      <c r="Z5" s="682"/>
      <c r="AA5" s="682"/>
      <c r="AB5" s="682"/>
      <c r="AC5" s="682"/>
      <c r="AD5" s="683"/>
      <c r="AE5" s="684"/>
      <c r="AF5" s="684"/>
      <c r="AG5" s="684"/>
      <c r="AH5" s="685"/>
      <c r="AI5" s="137" t="s">
        <v>10</v>
      </c>
      <c r="AL5" s="31"/>
      <c r="AM5" s="699" t="s">
        <v>47</v>
      </c>
      <c r="AN5" s="543" t="s">
        <v>48</v>
      </c>
      <c r="AO5" s="544"/>
      <c r="AP5" s="544"/>
      <c r="AQ5" s="544"/>
      <c r="AR5" s="545"/>
      <c r="AS5" s="546" t="s">
        <v>37</v>
      </c>
      <c r="AT5" s="547"/>
      <c r="AU5" s="547"/>
      <c r="AV5" s="547"/>
      <c r="AW5" s="548"/>
      <c r="AX5" s="502" t="s">
        <v>63</v>
      </c>
      <c r="AY5" s="505" t="s">
        <v>7</v>
      </c>
      <c r="AZ5" s="505" t="s">
        <v>8</v>
      </c>
    </row>
    <row r="6" spans="1:59" ht="18.75" customHeight="1">
      <c r="A6" s="686" t="s">
        <v>12</v>
      </c>
      <c r="B6" s="399" t="s">
        <v>0</v>
      </c>
      <c r="C6" s="399" t="s">
        <v>39</v>
      </c>
      <c r="D6" s="399"/>
      <c r="E6" s="399"/>
      <c r="F6" s="399"/>
      <c r="G6" s="399" t="s">
        <v>40</v>
      </c>
      <c r="H6" s="399"/>
      <c r="I6" s="399"/>
      <c r="J6" s="399"/>
      <c r="K6" s="400" t="s">
        <v>45</v>
      </c>
      <c r="L6" s="400"/>
      <c r="M6" s="687" t="s">
        <v>24</v>
      </c>
      <c r="N6" s="688"/>
      <c r="O6" s="689"/>
      <c r="P6" s="690"/>
      <c r="Q6" s="687" t="s">
        <v>14</v>
      </c>
      <c r="R6" s="688"/>
      <c r="S6" s="688"/>
      <c r="T6" s="687" t="s">
        <v>130</v>
      </c>
      <c r="U6" s="688"/>
      <c r="V6" s="707"/>
      <c r="W6" s="687" t="s">
        <v>53</v>
      </c>
      <c r="X6" s="707"/>
      <c r="Y6" s="687"/>
      <c r="Z6" s="707"/>
      <c r="AA6" s="687" t="s">
        <v>23</v>
      </c>
      <c r="AB6" s="688"/>
      <c r="AC6" s="688"/>
      <c r="AD6" s="688"/>
      <c r="AE6" s="688"/>
      <c r="AF6" s="688"/>
      <c r="AG6" s="688"/>
      <c r="AH6" s="688"/>
      <c r="AI6" s="710"/>
      <c r="AJ6" s="87"/>
      <c r="AK6" s="87"/>
      <c r="AL6" s="87"/>
      <c r="AM6" s="700"/>
      <c r="AN6" s="508" t="s">
        <v>52</v>
      </c>
      <c r="AO6" s="400" t="s">
        <v>87</v>
      </c>
      <c r="AP6" s="400"/>
      <c r="AQ6" s="400" t="s">
        <v>88</v>
      </c>
      <c r="AR6" s="400"/>
      <c r="AS6" s="508" t="s">
        <v>52</v>
      </c>
      <c r="AT6" s="400" t="s">
        <v>87</v>
      </c>
      <c r="AU6" s="400"/>
      <c r="AV6" s="400" t="s">
        <v>88</v>
      </c>
      <c r="AW6" s="400"/>
      <c r="AX6" s="503"/>
      <c r="AY6" s="506"/>
      <c r="AZ6" s="506"/>
    </row>
    <row r="7" spans="1:59" ht="17.25" customHeight="1">
      <c r="A7" s="686"/>
      <c r="B7" s="399"/>
      <c r="C7" s="400" t="s">
        <v>41</v>
      </c>
      <c r="D7" s="400"/>
      <c r="E7" s="400" t="s">
        <v>42</v>
      </c>
      <c r="F7" s="400"/>
      <c r="G7" s="400" t="s">
        <v>41</v>
      </c>
      <c r="H7" s="400"/>
      <c r="I7" s="400" t="s">
        <v>42</v>
      </c>
      <c r="J7" s="400"/>
      <c r="K7" s="367" t="s">
        <v>46</v>
      </c>
      <c r="L7" s="369" t="s">
        <v>93</v>
      </c>
      <c r="M7" s="691"/>
      <c r="N7" s="692"/>
      <c r="O7" s="693"/>
      <c r="P7" s="694"/>
      <c r="Q7" s="691"/>
      <c r="R7" s="692"/>
      <c r="S7" s="692"/>
      <c r="T7" s="691"/>
      <c r="U7" s="692"/>
      <c r="V7" s="708"/>
      <c r="W7" s="691"/>
      <c r="X7" s="708"/>
      <c r="Y7" s="691"/>
      <c r="Z7" s="708"/>
      <c r="AA7" s="691"/>
      <c r="AB7" s="692"/>
      <c r="AC7" s="692"/>
      <c r="AD7" s="692"/>
      <c r="AE7" s="692"/>
      <c r="AF7" s="692"/>
      <c r="AG7" s="692"/>
      <c r="AH7" s="692"/>
      <c r="AI7" s="711"/>
      <c r="AJ7" s="33"/>
      <c r="AK7" s="87"/>
      <c r="AL7" s="33"/>
      <c r="AM7" s="700"/>
      <c r="AN7" s="509"/>
      <c r="AO7" s="519" t="s">
        <v>49</v>
      </c>
      <c r="AP7" s="519" t="s">
        <v>7</v>
      </c>
      <c r="AQ7" s="519" t="s">
        <v>49</v>
      </c>
      <c r="AR7" s="519" t="s">
        <v>7</v>
      </c>
      <c r="AS7" s="509"/>
      <c r="AT7" s="519" t="s">
        <v>49</v>
      </c>
      <c r="AU7" s="519" t="s">
        <v>7</v>
      </c>
      <c r="AV7" s="519" t="s">
        <v>49</v>
      </c>
      <c r="AW7" s="519" t="s">
        <v>7</v>
      </c>
      <c r="AX7" s="503"/>
      <c r="AY7" s="506"/>
      <c r="AZ7" s="506"/>
    </row>
    <row r="8" spans="1:59" ht="13.5" customHeight="1">
      <c r="A8" s="686"/>
      <c r="B8" s="399"/>
      <c r="C8" s="400"/>
      <c r="D8" s="400"/>
      <c r="E8" s="400"/>
      <c r="F8" s="400"/>
      <c r="G8" s="400"/>
      <c r="H8" s="400"/>
      <c r="I8" s="400"/>
      <c r="J8" s="400"/>
      <c r="K8" s="368"/>
      <c r="L8" s="370"/>
      <c r="M8" s="695"/>
      <c r="N8" s="696"/>
      <c r="O8" s="697"/>
      <c r="P8" s="698"/>
      <c r="Q8" s="695"/>
      <c r="R8" s="696"/>
      <c r="S8" s="696"/>
      <c r="T8" s="695"/>
      <c r="U8" s="696"/>
      <c r="V8" s="709"/>
      <c r="W8" s="695"/>
      <c r="X8" s="709"/>
      <c r="Y8" s="695"/>
      <c r="Z8" s="709"/>
      <c r="AA8" s="695"/>
      <c r="AB8" s="696"/>
      <c r="AC8" s="696"/>
      <c r="AD8" s="696"/>
      <c r="AE8" s="696"/>
      <c r="AF8" s="696"/>
      <c r="AG8" s="696"/>
      <c r="AH8" s="696"/>
      <c r="AI8" s="712"/>
      <c r="AJ8" s="88"/>
      <c r="AK8" s="87"/>
      <c r="AL8" s="88"/>
      <c r="AM8" s="701"/>
      <c r="AN8" s="510"/>
      <c r="AO8" s="520"/>
      <c r="AP8" s="520"/>
      <c r="AQ8" s="520"/>
      <c r="AR8" s="520"/>
      <c r="AS8" s="510"/>
      <c r="AT8" s="520"/>
      <c r="AU8" s="520"/>
      <c r="AV8" s="520"/>
      <c r="AW8" s="520"/>
      <c r="AX8" s="504"/>
      <c r="AY8" s="507"/>
      <c r="AZ8" s="507"/>
      <c r="BB8" s="89" t="s">
        <v>91</v>
      </c>
      <c r="BC8" s="89" t="s">
        <v>75</v>
      </c>
      <c r="BD8" s="89" t="s">
        <v>76</v>
      </c>
      <c r="BE8" s="89" t="s">
        <v>77</v>
      </c>
      <c r="BF8" s="89" t="s">
        <v>92</v>
      </c>
      <c r="BG8" s="89" t="s">
        <v>96</v>
      </c>
    </row>
    <row r="9" spans="1:59" ht="20.25" customHeight="1">
      <c r="A9" s="90">
        <v>1</v>
      </c>
      <c r="B9" s="91"/>
      <c r="C9" s="713"/>
      <c r="D9" s="714"/>
      <c r="E9" s="713"/>
      <c r="F9" s="714"/>
      <c r="G9" s="715"/>
      <c r="H9" s="716"/>
      <c r="I9" s="715"/>
      <c r="J9" s="716"/>
      <c r="K9" s="92"/>
      <c r="L9" s="92"/>
      <c r="M9" s="717"/>
      <c r="N9" s="718"/>
      <c r="O9" s="718"/>
      <c r="P9" s="719"/>
      <c r="Q9" s="720"/>
      <c r="R9" s="721"/>
      <c r="S9" s="722"/>
      <c r="T9" s="720"/>
      <c r="U9" s="721"/>
      <c r="V9" s="722"/>
      <c r="W9" s="374"/>
      <c r="X9" s="375"/>
      <c r="Y9" s="723"/>
      <c r="Z9" s="724"/>
      <c r="AA9" s="371"/>
      <c r="AB9" s="372"/>
      <c r="AC9" s="372"/>
      <c r="AD9" s="372"/>
      <c r="AE9" s="372"/>
      <c r="AF9" s="372"/>
      <c r="AG9" s="372"/>
      <c r="AH9" s="372"/>
      <c r="AI9" s="373"/>
      <c r="AJ9" s="88"/>
      <c r="AK9" s="88"/>
      <c r="AL9" s="88"/>
      <c r="AM9" s="36">
        <f>+IF(BB9&gt;0,0,Q9)</f>
        <v>0</v>
      </c>
      <c r="AN9" s="93">
        <f>+IF(K9="有Ⅰ",AO9,IF(K9="有Ⅱ",AO9,AQ9))</f>
        <v>0</v>
      </c>
      <c r="AO9" s="93">
        <f>+IF(AP9&gt;8,8,AP9)</f>
        <v>0</v>
      </c>
      <c r="AP9" s="93">
        <f>+IF(AR9-7&gt;0,AR9-7,0)</f>
        <v>0</v>
      </c>
      <c r="AQ9" s="93">
        <f t="shared" ref="AQ9:AQ39" si="0">+IF(AR9&gt;8,8,AR9)</f>
        <v>0</v>
      </c>
      <c r="AR9" s="93">
        <f t="shared" ref="AR9:AR39" si="1">+IF(B9="土",0,IF(B9="日",0,IF(B9="祝",0,AX9)))</f>
        <v>0</v>
      </c>
      <c r="AS9" s="94">
        <f>+IF(K9="有Ⅰ",AT9,IF(K9="有Ⅱ",AT9,AV9))</f>
        <v>0</v>
      </c>
      <c r="AT9" s="93">
        <f t="shared" ref="AT9:AT32" si="2">+IF(AU9&gt;8,8,AU9)</f>
        <v>0</v>
      </c>
      <c r="AU9" s="93">
        <f>+IF(AW9-7&gt;0,AW9-7,0)</f>
        <v>0</v>
      </c>
      <c r="AV9" s="93">
        <f t="shared" ref="AV9:AV39" si="3">+IF(AW9&gt;8,8,AW9)</f>
        <v>0</v>
      </c>
      <c r="AW9" s="93">
        <f t="shared" ref="AW9:AW39" si="4">+IF(B9="土",AX9,IF(B9="日",AX9,IF(B9="祝",AX9,0)))</f>
        <v>0</v>
      </c>
      <c r="AX9" s="93">
        <f>IF(AY9=0,IF(AZ9=0,0,1),AY9+1)</f>
        <v>0</v>
      </c>
      <c r="AY9" s="95">
        <f t="shared" ref="AY9:AY39" si="5">+HOUR(I9-G9+E9-C9)</f>
        <v>0</v>
      </c>
      <c r="AZ9" s="95">
        <f t="shared" ref="AZ9:AZ39" si="6">MINUTE(I9-G9+E9-C9)</f>
        <v>0</v>
      </c>
      <c r="BB9" s="96">
        <f>+IF(K9="有Ⅰ",1,IF(L9="有Ⅰ",2,0))</f>
        <v>0</v>
      </c>
      <c r="BC9" s="96">
        <f>IF(M9&gt;0,1,0)</f>
        <v>0</v>
      </c>
      <c r="BD9" s="96">
        <f>IF(W9&gt;0,IF(ISBLANK(Y9),1,0),0)</f>
        <v>0</v>
      </c>
      <c r="BE9" s="96">
        <f>IF(AO9+AT9&gt;0,IF(K9&lt;&gt;"有Ⅰ",1,IF(K9&lt;&gt;"有Ⅱ",1,0)),0)</f>
        <v>0</v>
      </c>
      <c r="BF9" s="96">
        <f>IF(Q9&gt;AM9,1,0)</f>
        <v>0</v>
      </c>
      <c r="BG9" s="96">
        <f>IF(BB9=1,IF(T9&gt;0,1,0),0)</f>
        <v>0</v>
      </c>
    </row>
    <row r="10" spans="1:59" ht="20.25" customHeight="1">
      <c r="A10" s="97">
        <v>2</v>
      </c>
      <c r="B10" s="98"/>
      <c r="C10" s="713"/>
      <c r="D10" s="714"/>
      <c r="E10" s="713"/>
      <c r="F10" s="714"/>
      <c r="G10" s="713"/>
      <c r="H10" s="714"/>
      <c r="I10" s="713"/>
      <c r="J10" s="714"/>
      <c r="K10" s="99"/>
      <c r="L10" s="99"/>
      <c r="M10" s="725"/>
      <c r="N10" s="726"/>
      <c r="O10" s="726"/>
      <c r="P10" s="727"/>
      <c r="Q10" s="728"/>
      <c r="R10" s="729"/>
      <c r="S10" s="730"/>
      <c r="T10" s="728"/>
      <c r="U10" s="729"/>
      <c r="V10" s="730"/>
      <c r="W10" s="337"/>
      <c r="X10" s="338"/>
      <c r="Y10" s="723"/>
      <c r="Z10" s="724"/>
      <c r="AA10" s="269"/>
      <c r="AB10" s="270"/>
      <c r="AC10" s="270"/>
      <c r="AD10" s="270"/>
      <c r="AE10" s="270"/>
      <c r="AF10" s="270"/>
      <c r="AG10" s="270"/>
      <c r="AH10" s="270"/>
      <c r="AI10" s="271"/>
      <c r="AJ10" s="88"/>
      <c r="AK10" s="88"/>
      <c r="AL10" s="88"/>
      <c r="AM10" s="38">
        <f t="shared" ref="AM10:AM39" si="7">+IF(BB10&gt;0,0,Q10)</f>
        <v>0</v>
      </c>
      <c r="AN10" s="93">
        <f t="shared" ref="AN10:AN39" si="8">+IF(K10="有Ⅰ",AO10,IF(K10="有Ⅱ",AO10,AQ10))</f>
        <v>0</v>
      </c>
      <c r="AO10" s="94">
        <f t="shared" ref="AO10:AO39" si="9">+IF(AP10&gt;8,8,AP10)</f>
        <v>0</v>
      </c>
      <c r="AP10" s="94">
        <f>+IF(AR10-7&gt;0,AR10-7,0)</f>
        <v>0</v>
      </c>
      <c r="AQ10" s="94">
        <f t="shared" si="0"/>
        <v>0</v>
      </c>
      <c r="AR10" s="94">
        <f t="shared" si="1"/>
        <v>0</v>
      </c>
      <c r="AS10" s="94">
        <f t="shared" ref="AS10:AS39" si="10">+IF(K10="有Ⅰ",AT10,IF(K10="有Ⅱ",AT10,AV10))</f>
        <v>0</v>
      </c>
      <c r="AT10" s="94">
        <f t="shared" si="2"/>
        <v>0</v>
      </c>
      <c r="AU10" s="94">
        <f>+IF(AW10-7&gt;0,AW10-7,0)</f>
        <v>0</v>
      </c>
      <c r="AV10" s="94">
        <f t="shared" si="3"/>
        <v>0</v>
      </c>
      <c r="AW10" s="94">
        <f t="shared" si="4"/>
        <v>0</v>
      </c>
      <c r="AX10" s="94">
        <f t="shared" ref="AX10:AX39" si="11">IF(AY10=0,IF(AZ10=0,0,1),AY10+1)</f>
        <v>0</v>
      </c>
      <c r="AY10" s="100">
        <f t="shared" si="5"/>
        <v>0</v>
      </c>
      <c r="AZ10" s="100">
        <f t="shared" si="6"/>
        <v>0</v>
      </c>
      <c r="BB10" s="94">
        <f t="shared" ref="BB10:BB39" si="12">+IF(K10="有Ⅰ",1,IF(L10="有Ⅰ",2,0))</f>
        <v>0</v>
      </c>
      <c r="BC10" s="94">
        <f t="shared" ref="BC10:BC39" si="13">IF(M10&gt;0,1,0)</f>
        <v>0</v>
      </c>
      <c r="BD10" s="94">
        <f t="shared" ref="BD10:BD39" si="14">IF(W10&gt;0,IF(ISBLANK(Y10),1,0),0)</f>
        <v>0</v>
      </c>
      <c r="BE10" s="94">
        <f t="shared" ref="BE10:BE39" si="15">IF(AO10+AT10&gt;0,IF(K10&lt;&gt;"有Ⅰ",1,IF(K10&lt;&gt;"有Ⅱ",1,0)),0)</f>
        <v>0</v>
      </c>
      <c r="BF10" s="94">
        <f t="shared" ref="BF10:BF39" si="16">IF(Q10&gt;AM10,1,0)</f>
        <v>0</v>
      </c>
      <c r="BG10" s="94">
        <f t="shared" ref="BG10:BG39" si="17">IF(BB10=1,IF(T10&gt;0,1,0),0)</f>
        <v>0</v>
      </c>
    </row>
    <row r="11" spans="1:59" ht="20.25" customHeight="1">
      <c r="A11" s="97">
        <v>3</v>
      </c>
      <c r="B11" s="98"/>
      <c r="C11" s="713"/>
      <c r="D11" s="714"/>
      <c r="E11" s="713"/>
      <c r="F11" s="714"/>
      <c r="G11" s="713"/>
      <c r="H11" s="714"/>
      <c r="I11" s="713"/>
      <c r="J11" s="714"/>
      <c r="K11" s="99"/>
      <c r="L11" s="99"/>
      <c r="M11" s="725"/>
      <c r="N11" s="726"/>
      <c r="O11" s="726"/>
      <c r="P11" s="727"/>
      <c r="Q11" s="728"/>
      <c r="R11" s="729"/>
      <c r="S11" s="730"/>
      <c r="T11" s="728"/>
      <c r="U11" s="729"/>
      <c r="V11" s="730"/>
      <c r="W11" s="337"/>
      <c r="X11" s="338"/>
      <c r="Y11" s="723"/>
      <c r="Z11" s="724"/>
      <c r="AA11" s="269"/>
      <c r="AB11" s="270"/>
      <c r="AC11" s="270"/>
      <c r="AD11" s="270"/>
      <c r="AE11" s="270"/>
      <c r="AF11" s="270"/>
      <c r="AG11" s="270"/>
      <c r="AH11" s="270"/>
      <c r="AI11" s="271"/>
      <c r="AJ11" s="26"/>
      <c r="AK11" s="26"/>
      <c r="AL11" s="26"/>
      <c r="AM11" s="38">
        <f t="shared" si="7"/>
        <v>0</v>
      </c>
      <c r="AN11" s="93">
        <f t="shared" si="8"/>
        <v>0</v>
      </c>
      <c r="AO11" s="94">
        <f t="shared" si="9"/>
        <v>0</v>
      </c>
      <c r="AP11" s="94">
        <f t="shared" ref="AP11:AP39" si="18">+IF(AR11-7&gt;0,AR11-7,0)</f>
        <v>0</v>
      </c>
      <c r="AQ11" s="94">
        <f t="shared" si="0"/>
        <v>0</v>
      </c>
      <c r="AR11" s="94">
        <f t="shared" si="1"/>
        <v>0</v>
      </c>
      <c r="AS11" s="94">
        <f t="shared" si="10"/>
        <v>0</v>
      </c>
      <c r="AT11" s="94">
        <f t="shared" si="2"/>
        <v>0</v>
      </c>
      <c r="AU11" s="94">
        <f t="shared" ref="AU11:AU39" si="19">+IF(AW11-7&gt;0,AW11-7,0)</f>
        <v>0</v>
      </c>
      <c r="AV11" s="94">
        <f t="shared" si="3"/>
        <v>0</v>
      </c>
      <c r="AW11" s="94">
        <f t="shared" si="4"/>
        <v>0</v>
      </c>
      <c r="AX11" s="94">
        <f t="shared" si="11"/>
        <v>0</v>
      </c>
      <c r="AY11" s="100">
        <f t="shared" si="5"/>
        <v>0</v>
      </c>
      <c r="AZ11" s="100">
        <f t="shared" si="6"/>
        <v>0</v>
      </c>
      <c r="BB11" s="94">
        <f t="shared" si="12"/>
        <v>0</v>
      </c>
      <c r="BC11" s="94">
        <f t="shared" si="13"/>
        <v>0</v>
      </c>
      <c r="BD11" s="94">
        <f t="shared" si="14"/>
        <v>0</v>
      </c>
      <c r="BE11" s="94">
        <f t="shared" si="15"/>
        <v>0</v>
      </c>
      <c r="BF11" s="94">
        <f t="shared" si="16"/>
        <v>0</v>
      </c>
      <c r="BG11" s="94">
        <f t="shared" si="17"/>
        <v>0</v>
      </c>
    </row>
    <row r="12" spans="1:59" ht="20.25" customHeight="1">
      <c r="A12" s="97">
        <v>4</v>
      </c>
      <c r="B12" s="98"/>
      <c r="C12" s="713"/>
      <c r="D12" s="714"/>
      <c r="E12" s="713"/>
      <c r="F12" s="714"/>
      <c r="G12" s="713"/>
      <c r="H12" s="714"/>
      <c r="I12" s="713"/>
      <c r="J12" s="714"/>
      <c r="K12" s="99"/>
      <c r="L12" s="99"/>
      <c r="M12" s="725"/>
      <c r="N12" s="726"/>
      <c r="O12" s="726"/>
      <c r="P12" s="727"/>
      <c r="Q12" s="728"/>
      <c r="R12" s="729"/>
      <c r="S12" s="730"/>
      <c r="T12" s="728"/>
      <c r="U12" s="729"/>
      <c r="V12" s="730"/>
      <c r="W12" s="337"/>
      <c r="X12" s="338"/>
      <c r="Y12" s="723"/>
      <c r="Z12" s="724"/>
      <c r="AA12" s="269"/>
      <c r="AB12" s="270"/>
      <c r="AC12" s="270"/>
      <c r="AD12" s="270"/>
      <c r="AE12" s="270"/>
      <c r="AF12" s="270"/>
      <c r="AG12" s="270"/>
      <c r="AH12" s="270"/>
      <c r="AI12" s="271"/>
      <c r="AJ12" s="26"/>
      <c r="AK12" s="26"/>
      <c r="AL12" s="26"/>
      <c r="AM12" s="38">
        <f t="shared" si="7"/>
        <v>0</v>
      </c>
      <c r="AN12" s="93">
        <f t="shared" si="8"/>
        <v>0</v>
      </c>
      <c r="AO12" s="94">
        <f t="shared" si="9"/>
        <v>0</v>
      </c>
      <c r="AP12" s="94">
        <f t="shared" si="18"/>
        <v>0</v>
      </c>
      <c r="AQ12" s="94">
        <f t="shared" si="0"/>
        <v>0</v>
      </c>
      <c r="AR12" s="94">
        <f t="shared" si="1"/>
        <v>0</v>
      </c>
      <c r="AS12" s="94">
        <f t="shared" si="10"/>
        <v>0</v>
      </c>
      <c r="AT12" s="94">
        <f t="shared" si="2"/>
        <v>0</v>
      </c>
      <c r="AU12" s="94">
        <f t="shared" si="19"/>
        <v>0</v>
      </c>
      <c r="AV12" s="94">
        <f t="shared" si="3"/>
        <v>0</v>
      </c>
      <c r="AW12" s="94">
        <f t="shared" si="4"/>
        <v>0</v>
      </c>
      <c r="AX12" s="94">
        <f t="shared" si="11"/>
        <v>0</v>
      </c>
      <c r="AY12" s="100">
        <f t="shared" si="5"/>
        <v>0</v>
      </c>
      <c r="AZ12" s="100">
        <f t="shared" si="6"/>
        <v>0</v>
      </c>
      <c r="BB12" s="94">
        <f t="shared" si="12"/>
        <v>0</v>
      </c>
      <c r="BC12" s="94">
        <f t="shared" si="13"/>
        <v>0</v>
      </c>
      <c r="BD12" s="94">
        <f t="shared" si="14"/>
        <v>0</v>
      </c>
      <c r="BE12" s="94">
        <f t="shared" si="15"/>
        <v>0</v>
      </c>
      <c r="BF12" s="94">
        <f t="shared" si="16"/>
        <v>0</v>
      </c>
      <c r="BG12" s="94">
        <f t="shared" si="17"/>
        <v>0</v>
      </c>
    </row>
    <row r="13" spans="1:59" ht="20.25" customHeight="1">
      <c r="A13" s="97">
        <v>5</v>
      </c>
      <c r="B13" s="98"/>
      <c r="C13" s="713"/>
      <c r="D13" s="714"/>
      <c r="E13" s="713"/>
      <c r="F13" s="714"/>
      <c r="G13" s="713"/>
      <c r="H13" s="714"/>
      <c r="I13" s="713"/>
      <c r="J13" s="714"/>
      <c r="K13" s="99"/>
      <c r="L13" s="99"/>
      <c r="M13" s="725"/>
      <c r="N13" s="726"/>
      <c r="O13" s="726"/>
      <c r="P13" s="727"/>
      <c r="Q13" s="728"/>
      <c r="R13" s="729"/>
      <c r="S13" s="730"/>
      <c r="T13" s="728"/>
      <c r="U13" s="729"/>
      <c r="V13" s="730"/>
      <c r="W13" s="337"/>
      <c r="X13" s="338"/>
      <c r="Y13" s="723"/>
      <c r="Z13" s="724"/>
      <c r="AA13" s="269"/>
      <c r="AB13" s="270"/>
      <c r="AC13" s="270"/>
      <c r="AD13" s="270"/>
      <c r="AE13" s="270"/>
      <c r="AF13" s="270"/>
      <c r="AG13" s="270"/>
      <c r="AH13" s="270"/>
      <c r="AI13" s="271"/>
      <c r="AJ13" s="26"/>
      <c r="AK13" s="26"/>
      <c r="AL13" s="26"/>
      <c r="AM13" s="38">
        <f t="shared" si="7"/>
        <v>0</v>
      </c>
      <c r="AN13" s="93">
        <f t="shared" si="8"/>
        <v>0</v>
      </c>
      <c r="AO13" s="94">
        <f t="shared" si="9"/>
        <v>0</v>
      </c>
      <c r="AP13" s="94">
        <f t="shared" si="18"/>
        <v>0</v>
      </c>
      <c r="AQ13" s="94">
        <f t="shared" si="0"/>
        <v>0</v>
      </c>
      <c r="AR13" s="94">
        <f t="shared" si="1"/>
        <v>0</v>
      </c>
      <c r="AS13" s="94">
        <f t="shared" si="10"/>
        <v>0</v>
      </c>
      <c r="AT13" s="94">
        <f t="shared" si="2"/>
        <v>0</v>
      </c>
      <c r="AU13" s="94">
        <f t="shared" si="19"/>
        <v>0</v>
      </c>
      <c r="AV13" s="94">
        <f t="shared" si="3"/>
        <v>0</v>
      </c>
      <c r="AW13" s="94">
        <f t="shared" si="4"/>
        <v>0</v>
      </c>
      <c r="AX13" s="94">
        <f t="shared" si="11"/>
        <v>0</v>
      </c>
      <c r="AY13" s="100">
        <f t="shared" si="5"/>
        <v>0</v>
      </c>
      <c r="AZ13" s="100">
        <f t="shared" si="6"/>
        <v>0</v>
      </c>
      <c r="BB13" s="94">
        <f t="shared" si="12"/>
        <v>0</v>
      </c>
      <c r="BC13" s="94">
        <f t="shared" si="13"/>
        <v>0</v>
      </c>
      <c r="BD13" s="94">
        <f t="shared" si="14"/>
        <v>0</v>
      </c>
      <c r="BE13" s="94">
        <f t="shared" si="15"/>
        <v>0</v>
      </c>
      <c r="BF13" s="94">
        <f>IF(Q13&gt;AM13,1,0)</f>
        <v>0</v>
      </c>
      <c r="BG13" s="94">
        <f>IF(BB13=1,IF(T13&gt;0,1,0),0)</f>
        <v>0</v>
      </c>
    </row>
    <row r="14" spans="1:59" ht="20.25" customHeight="1">
      <c r="A14" s="97">
        <v>6</v>
      </c>
      <c r="B14" s="98"/>
      <c r="C14" s="713"/>
      <c r="D14" s="714"/>
      <c r="E14" s="713"/>
      <c r="F14" s="714"/>
      <c r="G14" s="713"/>
      <c r="H14" s="714"/>
      <c r="I14" s="713"/>
      <c r="J14" s="714"/>
      <c r="K14" s="99"/>
      <c r="L14" s="99"/>
      <c r="M14" s="725"/>
      <c r="N14" s="726"/>
      <c r="O14" s="726"/>
      <c r="P14" s="727"/>
      <c r="Q14" s="728"/>
      <c r="R14" s="729"/>
      <c r="S14" s="730"/>
      <c r="T14" s="728"/>
      <c r="U14" s="729"/>
      <c r="V14" s="730"/>
      <c r="W14" s="337"/>
      <c r="X14" s="338"/>
      <c r="Y14" s="723"/>
      <c r="Z14" s="724"/>
      <c r="AA14" s="269"/>
      <c r="AB14" s="270"/>
      <c r="AC14" s="270"/>
      <c r="AD14" s="270"/>
      <c r="AE14" s="270"/>
      <c r="AF14" s="270"/>
      <c r="AG14" s="270"/>
      <c r="AH14" s="270"/>
      <c r="AI14" s="271"/>
      <c r="AJ14" s="26"/>
      <c r="AK14" s="26"/>
      <c r="AL14" s="26"/>
      <c r="AM14" s="38">
        <f t="shared" si="7"/>
        <v>0</v>
      </c>
      <c r="AN14" s="93">
        <f t="shared" si="8"/>
        <v>0</v>
      </c>
      <c r="AO14" s="94">
        <f t="shared" si="9"/>
        <v>0</v>
      </c>
      <c r="AP14" s="94">
        <f t="shared" si="18"/>
        <v>0</v>
      </c>
      <c r="AQ14" s="94">
        <f t="shared" si="0"/>
        <v>0</v>
      </c>
      <c r="AR14" s="94">
        <f t="shared" si="1"/>
        <v>0</v>
      </c>
      <c r="AS14" s="94">
        <f t="shared" si="10"/>
        <v>0</v>
      </c>
      <c r="AT14" s="94">
        <f t="shared" si="2"/>
        <v>0</v>
      </c>
      <c r="AU14" s="94">
        <f t="shared" si="19"/>
        <v>0</v>
      </c>
      <c r="AV14" s="94">
        <f t="shared" si="3"/>
        <v>0</v>
      </c>
      <c r="AW14" s="94">
        <f t="shared" si="4"/>
        <v>0</v>
      </c>
      <c r="AX14" s="94">
        <f t="shared" si="11"/>
        <v>0</v>
      </c>
      <c r="AY14" s="100">
        <f t="shared" si="5"/>
        <v>0</v>
      </c>
      <c r="AZ14" s="100">
        <f t="shared" si="6"/>
        <v>0</v>
      </c>
      <c r="BB14" s="94">
        <f t="shared" si="12"/>
        <v>0</v>
      </c>
      <c r="BC14" s="94">
        <f t="shared" si="13"/>
        <v>0</v>
      </c>
      <c r="BD14" s="94">
        <f t="shared" si="14"/>
        <v>0</v>
      </c>
      <c r="BE14" s="94">
        <f t="shared" si="15"/>
        <v>0</v>
      </c>
      <c r="BF14" s="94">
        <f t="shared" si="16"/>
        <v>0</v>
      </c>
      <c r="BG14" s="94">
        <f t="shared" si="17"/>
        <v>0</v>
      </c>
    </row>
    <row r="15" spans="1:59" ht="20.25" customHeight="1">
      <c r="A15" s="97">
        <v>7</v>
      </c>
      <c r="B15" s="98"/>
      <c r="C15" s="713"/>
      <c r="D15" s="714"/>
      <c r="E15" s="713"/>
      <c r="F15" s="714"/>
      <c r="G15" s="713"/>
      <c r="H15" s="714"/>
      <c r="I15" s="713"/>
      <c r="J15" s="714"/>
      <c r="K15" s="99"/>
      <c r="L15" s="99"/>
      <c r="M15" s="725"/>
      <c r="N15" s="726"/>
      <c r="O15" s="726"/>
      <c r="P15" s="727"/>
      <c r="Q15" s="728"/>
      <c r="R15" s="729"/>
      <c r="S15" s="730"/>
      <c r="T15" s="728"/>
      <c r="U15" s="729"/>
      <c r="V15" s="730"/>
      <c r="W15" s="337"/>
      <c r="X15" s="338"/>
      <c r="Y15" s="723"/>
      <c r="Z15" s="724"/>
      <c r="AA15" s="269"/>
      <c r="AB15" s="270"/>
      <c r="AC15" s="270"/>
      <c r="AD15" s="270"/>
      <c r="AE15" s="270"/>
      <c r="AF15" s="270"/>
      <c r="AG15" s="270"/>
      <c r="AH15" s="270"/>
      <c r="AI15" s="271"/>
      <c r="AJ15" s="26"/>
      <c r="AK15" s="26"/>
      <c r="AL15" s="26"/>
      <c r="AM15" s="38">
        <f t="shared" si="7"/>
        <v>0</v>
      </c>
      <c r="AN15" s="93">
        <f t="shared" si="8"/>
        <v>0</v>
      </c>
      <c r="AO15" s="94">
        <f t="shared" si="9"/>
        <v>0</v>
      </c>
      <c r="AP15" s="94">
        <f t="shared" si="18"/>
        <v>0</v>
      </c>
      <c r="AQ15" s="94">
        <f t="shared" si="0"/>
        <v>0</v>
      </c>
      <c r="AR15" s="94">
        <f t="shared" si="1"/>
        <v>0</v>
      </c>
      <c r="AS15" s="94">
        <f t="shared" si="10"/>
        <v>0</v>
      </c>
      <c r="AT15" s="94">
        <f t="shared" si="2"/>
        <v>0</v>
      </c>
      <c r="AU15" s="94">
        <f t="shared" si="19"/>
        <v>0</v>
      </c>
      <c r="AV15" s="94">
        <f t="shared" si="3"/>
        <v>0</v>
      </c>
      <c r="AW15" s="94">
        <f t="shared" si="4"/>
        <v>0</v>
      </c>
      <c r="AX15" s="94">
        <f t="shared" si="11"/>
        <v>0</v>
      </c>
      <c r="AY15" s="100">
        <f t="shared" si="5"/>
        <v>0</v>
      </c>
      <c r="AZ15" s="100">
        <f t="shared" si="6"/>
        <v>0</v>
      </c>
      <c r="BB15" s="94">
        <f t="shared" si="12"/>
        <v>0</v>
      </c>
      <c r="BC15" s="94">
        <f t="shared" si="13"/>
        <v>0</v>
      </c>
      <c r="BD15" s="94">
        <f t="shared" si="14"/>
        <v>0</v>
      </c>
      <c r="BE15" s="94">
        <f t="shared" si="15"/>
        <v>0</v>
      </c>
      <c r="BF15" s="94">
        <f t="shared" si="16"/>
        <v>0</v>
      </c>
      <c r="BG15" s="94">
        <f t="shared" si="17"/>
        <v>0</v>
      </c>
    </row>
    <row r="16" spans="1:59" ht="20.25" customHeight="1">
      <c r="A16" s="97">
        <v>8</v>
      </c>
      <c r="B16" s="98"/>
      <c r="C16" s="713"/>
      <c r="D16" s="714"/>
      <c r="E16" s="713"/>
      <c r="F16" s="714"/>
      <c r="G16" s="713"/>
      <c r="H16" s="714"/>
      <c r="I16" s="713"/>
      <c r="J16" s="714"/>
      <c r="K16" s="99"/>
      <c r="L16" s="99"/>
      <c r="M16" s="725"/>
      <c r="N16" s="726"/>
      <c r="O16" s="726"/>
      <c r="P16" s="727"/>
      <c r="Q16" s="728"/>
      <c r="R16" s="729"/>
      <c r="S16" s="730"/>
      <c r="T16" s="728"/>
      <c r="U16" s="729"/>
      <c r="V16" s="730"/>
      <c r="W16" s="337"/>
      <c r="X16" s="338"/>
      <c r="Y16" s="723"/>
      <c r="Z16" s="724"/>
      <c r="AA16" s="269"/>
      <c r="AB16" s="270"/>
      <c r="AC16" s="270"/>
      <c r="AD16" s="270"/>
      <c r="AE16" s="270"/>
      <c r="AF16" s="270"/>
      <c r="AG16" s="270"/>
      <c r="AH16" s="270"/>
      <c r="AI16" s="271"/>
      <c r="AJ16" s="26"/>
      <c r="AK16" s="26"/>
      <c r="AL16" s="26"/>
      <c r="AM16" s="38">
        <f t="shared" si="7"/>
        <v>0</v>
      </c>
      <c r="AN16" s="93">
        <f t="shared" si="8"/>
        <v>0</v>
      </c>
      <c r="AO16" s="94">
        <f t="shared" si="9"/>
        <v>0</v>
      </c>
      <c r="AP16" s="94">
        <f t="shared" si="18"/>
        <v>0</v>
      </c>
      <c r="AQ16" s="94">
        <f t="shared" si="0"/>
        <v>0</v>
      </c>
      <c r="AR16" s="94">
        <f t="shared" si="1"/>
        <v>0</v>
      </c>
      <c r="AS16" s="94">
        <f t="shared" si="10"/>
        <v>0</v>
      </c>
      <c r="AT16" s="94">
        <f t="shared" si="2"/>
        <v>0</v>
      </c>
      <c r="AU16" s="94">
        <f t="shared" si="19"/>
        <v>0</v>
      </c>
      <c r="AV16" s="94">
        <f t="shared" si="3"/>
        <v>0</v>
      </c>
      <c r="AW16" s="94">
        <f t="shared" si="4"/>
        <v>0</v>
      </c>
      <c r="AX16" s="94">
        <f t="shared" si="11"/>
        <v>0</v>
      </c>
      <c r="AY16" s="100">
        <f t="shared" si="5"/>
        <v>0</v>
      </c>
      <c r="AZ16" s="100">
        <f t="shared" si="6"/>
        <v>0</v>
      </c>
      <c r="BB16" s="94">
        <f t="shared" si="12"/>
        <v>0</v>
      </c>
      <c r="BC16" s="94">
        <f t="shared" si="13"/>
        <v>0</v>
      </c>
      <c r="BD16" s="94">
        <f t="shared" si="14"/>
        <v>0</v>
      </c>
      <c r="BE16" s="94">
        <f t="shared" si="15"/>
        <v>0</v>
      </c>
      <c r="BF16" s="94">
        <f t="shared" si="16"/>
        <v>0</v>
      </c>
      <c r="BG16" s="94">
        <f t="shared" si="17"/>
        <v>0</v>
      </c>
    </row>
    <row r="17" spans="1:59" ht="20.25" customHeight="1">
      <c r="A17" s="97">
        <v>9</v>
      </c>
      <c r="B17" s="98"/>
      <c r="C17" s="713"/>
      <c r="D17" s="714"/>
      <c r="E17" s="713"/>
      <c r="F17" s="714"/>
      <c r="G17" s="713"/>
      <c r="H17" s="714"/>
      <c r="I17" s="713"/>
      <c r="J17" s="714"/>
      <c r="K17" s="99"/>
      <c r="L17" s="99"/>
      <c r="M17" s="725"/>
      <c r="N17" s="726"/>
      <c r="O17" s="726"/>
      <c r="P17" s="727"/>
      <c r="Q17" s="728"/>
      <c r="R17" s="729"/>
      <c r="S17" s="730"/>
      <c r="T17" s="728"/>
      <c r="U17" s="729"/>
      <c r="V17" s="730"/>
      <c r="W17" s="337"/>
      <c r="X17" s="338"/>
      <c r="Y17" s="723"/>
      <c r="Z17" s="724"/>
      <c r="AA17" s="269"/>
      <c r="AB17" s="270"/>
      <c r="AC17" s="270"/>
      <c r="AD17" s="270"/>
      <c r="AE17" s="270"/>
      <c r="AF17" s="270"/>
      <c r="AG17" s="270"/>
      <c r="AH17" s="270"/>
      <c r="AI17" s="271"/>
      <c r="AJ17" s="26"/>
      <c r="AK17" s="26"/>
      <c r="AL17" s="26"/>
      <c r="AM17" s="38">
        <f t="shared" si="7"/>
        <v>0</v>
      </c>
      <c r="AN17" s="93">
        <f t="shared" si="8"/>
        <v>0</v>
      </c>
      <c r="AO17" s="94">
        <f t="shared" si="9"/>
        <v>0</v>
      </c>
      <c r="AP17" s="94">
        <f t="shared" si="18"/>
        <v>0</v>
      </c>
      <c r="AQ17" s="94">
        <f t="shared" si="0"/>
        <v>0</v>
      </c>
      <c r="AR17" s="94">
        <f t="shared" si="1"/>
        <v>0</v>
      </c>
      <c r="AS17" s="94">
        <f t="shared" si="10"/>
        <v>0</v>
      </c>
      <c r="AT17" s="94">
        <f t="shared" si="2"/>
        <v>0</v>
      </c>
      <c r="AU17" s="94">
        <f t="shared" si="19"/>
        <v>0</v>
      </c>
      <c r="AV17" s="94">
        <f t="shared" si="3"/>
        <v>0</v>
      </c>
      <c r="AW17" s="94">
        <f t="shared" si="4"/>
        <v>0</v>
      </c>
      <c r="AX17" s="94">
        <f t="shared" si="11"/>
        <v>0</v>
      </c>
      <c r="AY17" s="100">
        <f t="shared" si="5"/>
        <v>0</v>
      </c>
      <c r="AZ17" s="100">
        <f t="shared" si="6"/>
        <v>0</v>
      </c>
      <c r="BB17" s="94">
        <f t="shared" si="12"/>
        <v>0</v>
      </c>
      <c r="BC17" s="94">
        <f t="shared" si="13"/>
        <v>0</v>
      </c>
      <c r="BD17" s="94">
        <f t="shared" si="14"/>
        <v>0</v>
      </c>
      <c r="BE17" s="94">
        <f t="shared" si="15"/>
        <v>0</v>
      </c>
      <c r="BF17" s="94">
        <f t="shared" si="16"/>
        <v>0</v>
      </c>
      <c r="BG17" s="94">
        <f t="shared" si="17"/>
        <v>0</v>
      </c>
    </row>
    <row r="18" spans="1:59" ht="20.25" customHeight="1">
      <c r="A18" s="97">
        <v>10</v>
      </c>
      <c r="B18" s="98"/>
      <c r="C18" s="713"/>
      <c r="D18" s="714"/>
      <c r="E18" s="713"/>
      <c r="F18" s="714"/>
      <c r="G18" s="713"/>
      <c r="H18" s="714"/>
      <c r="I18" s="713"/>
      <c r="J18" s="714"/>
      <c r="K18" s="99"/>
      <c r="L18" s="99"/>
      <c r="M18" s="725"/>
      <c r="N18" s="726"/>
      <c r="O18" s="726"/>
      <c r="P18" s="727"/>
      <c r="Q18" s="728"/>
      <c r="R18" s="729"/>
      <c r="S18" s="730"/>
      <c r="T18" s="728"/>
      <c r="U18" s="729"/>
      <c r="V18" s="730"/>
      <c r="W18" s="337"/>
      <c r="X18" s="338"/>
      <c r="Y18" s="723"/>
      <c r="Z18" s="724"/>
      <c r="AA18" s="269"/>
      <c r="AB18" s="270"/>
      <c r="AC18" s="270"/>
      <c r="AD18" s="270"/>
      <c r="AE18" s="270"/>
      <c r="AF18" s="270"/>
      <c r="AG18" s="270"/>
      <c r="AH18" s="270"/>
      <c r="AI18" s="271"/>
      <c r="AJ18" s="26"/>
      <c r="AK18" s="26"/>
      <c r="AL18" s="26"/>
      <c r="AM18" s="38">
        <f t="shared" si="7"/>
        <v>0</v>
      </c>
      <c r="AN18" s="93">
        <f t="shared" si="8"/>
        <v>0</v>
      </c>
      <c r="AO18" s="94">
        <f t="shared" si="9"/>
        <v>0</v>
      </c>
      <c r="AP18" s="94">
        <f t="shared" si="18"/>
        <v>0</v>
      </c>
      <c r="AQ18" s="94">
        <f t="shared" si="0"/>
        <v>0</v>
      </c>
      <c r="AR18" s="94">
        <f t="shared" si="1"/>
        <v>0</v>
      </c>
      <c r="AS18" s="94">
        <f t="shared" si="10"/>
        <v>0</v>
      </c>
      <c r="AT18" s="94">
        <f t="shared" si="2"/>
        <v>0</v>
      </c>
      <c r="AU18" s="94">
        <f t="shared" si="19"/>
        <v>0</v>
      </c>
      <c r="AV18" s="94">
        <f t="shared" si="3"/>
        <v>0</v>
      </c>
      <c r="AW18" s="94">
        <f t="shared" si="4"/>
        <v>0</v>
      </c>
      <c r="AX18" s="94">
        <f t="shared" si="11"/>
        <v>0</v>
      </c>
      <c r="AY18" s="100">
        <f t="shared" si="5"/>
        <v>0</v>
      </c>
      <c r="AZ18" s="100">
        <f t="shared" si="6"/>
        <v>0</v>
      </c>
      <c r="BB18" s="94">
        <f t="shared" si="12"/>
        <v>0</v>
      </c>
      <c r="BC18" s="94">
        <f t="shared" si="13"/>
        <v>0</v>
      </c>
      <c r="BD18" s="94">
        <f t="shared" si="14"/>
        <v>0</v>
      </c>
      <c r="BE18" s="94">
        <f t="shared" si="15"/>
        <v>0</v>
      </c>
      <c r="BF18" s="94">
        <f t="shared" si="16"/>
        <v>0</v>
      </c>
      <c r="BG18" s="94">
        <f t="shared" si="17"/>
        <v>0</v>
      </c>
    </row>
    <row r="19" spans="1:59" ht="20.25" customHeight="1">
      <c r="A19" s="97">
        <v>11</v>
      </c>
      <c r="B19" s="98"/>
      <c r="C19" s="713"/>
      <c r="D19" s="714"/>
      <c r="E19" s="713"/>
      <c r="F19" s="714"/>
      <c r="G19" s="713"/>
      <c r="H19" s="714"/>
      <c r="I19" s="713"/>
      <c r="J19" s="714"/>
      <c r="K19" s="99"/>
      <c r="L19" s="99"/>
      <c r="M19" s="725"/>
      <c r="N19" s="726"/>
      <c r="O19" s="726"/>
      <c r="P19" s="727"/>
      <c r="Q19" s="728"/>
      <c r="R19" s="729"/>
      <c r="S19" s="730"/>
      <c r="T19" s="728"/>
      <c r="U19" s="729"/>
      <c r="V19" s="730"/>
      <c r="W19" s="337"/>
      <c r="X19" s="338"/>
      <c r="Y19" s="723"/>
      <c r="Z19" s="724"/>
      <c r="AA19" s="269"/>
      <c r="AB19" s="270"/>
      <c r="AC19" s="270"/>
      <c r="AD19" s="270"/>
      <c r="AE19" s="270"/>
      <c r="AF19" s="270"/>
      <c r="AG19" s="270"/>
      <c r="AH19" s="270"/>
      <c r="AI19" s="271"/>
      <c r="AJ19" s="26"/>
      <c r="AK19" s="26"/>
      <c r="AL19" s="26"/>
      <c r="AM19" s="38">
        <f t="shared" si="7"/>
        <v>0</v>
      </c>
      <c r="AN19" s="93">
        <f t="shared" si="8"/>
        <v>0</v>
      </c>
      <c r="AO19" s="94">
        <f t="shared" si="9"/>
        <v>0</v>
      </c>
      <c r="AP19" s="94">
        <f t="shared" si="18"/>
        <v>0</v>
      </c>
      <c r="AQ19" s="94">
        <f t="shared" si="0"/>
        <v>0</v>
      </c>
      <c r="AR19" s="94">
        <f t="shared" si="1"/>
        <v>0</v>
      </c>
      <c r="AS19" s="94">
        <f t="shared" si="10"/>
        <v>0</v>
      </c>
      <c r="AT19" s="94">
        <f t="shared" si="2"/>
        <v>0</v>
      </c>
      <c r="AU19" s="94">
        <f t="shared" si="19"/>
        <v>0</v>
      </c>
      <c r="AV19" s="94">
        <f t="shared" si="3"/>
        <v>0</v>
      </c>
      <c r="AW19" s="94">
        <f t="shared" si="4"/>
        <v>0</v>
      </c>
      <c r="AX19" s="94">
        <f t="shared" si="11"/>
        <v>0</v>
      </c>
      <c r="AY19" s="100">
        <f t="shared" si="5"/>
        <v>0</v>
      </c>
      <c r="AZ19" s="100">
        <f t="shared" si="6"/>
        <v>0</v>
      </c>
      <c r="BB19" s="94">
        <f t="shared" si="12"/>
        <v>0</v>
      </c>
      <c r="BC19" s="94">
        <f t="shared" si="13"/>
        <v>0</v>
      </c>
      <c r="BD19" s="94">
        <f t="shared" si="14"/>
        <v>0</v>
      </c>
      <c r="BE19" s="94">
        <f t="shared" si="15"/>
        <v>0</v>
      </c>
      <c r="BF19" s="94">
        <f t="shared" si="16"/>
        <v>0</v>
      </c>
      <c r="BG19" s="94">
        <f t="shared" si="17"/>
        <v>0</v>
      </c>
    </row>
    <row r="20" spans="1:59" ht="20.25" customHeight="1">
      <c r="A20" s="97">
        <v>12</v>
      </c>
      <c r="B20" s="98"/>
      <c r="C20" s="713"/>
      <c r="D20" s="714"/>
      <c r="E20" s="713"/>
      <c r="F20" s="714"/>
      <c r="G20" s="713"/>
      <c r="H20" s="714"/>
      <c r="I20" s="713"/>
      <c r="J20" s="714"/>
      <c r="K20" s="99"/>
      <c r="L20" s="99"/>
      <c r="M20" s="725"/>
      <c r="N20" s="726"/>
      <c r="O20" s="726"/>
      <c r="P20" s="727"/>
      <c r="Q20" s="728"/>
      <c r="R20" s="729"/>
      <c r="S20" s="730"/>
      <c r="T20" s="728"/>
      <c r="U20" s="729"/>
      <c r="V20" s="730"/>
      <c r="W20" s="337"/>
      <c r="X20" s="338"/>
      <c r="Y20" s="723"/>
      <c r="Z20" s="724"/>
      <c r="AA20" s="269"/>
      <c r="AB20" s="270"/>
      <c r="AC20" s="270"/>
      <c r="AD20" s="270"/>
      <c r="AE20" s="270"/>
      <c r="AF20" s="270"/>
      <c r="AG20" s="270"/>
      <c r="AH20" s="270"/>
      <c r="AI20" s="271"/>
      <c r="AJ20" s="26"/>
      <c r="AK20" s="26"/>
      <c r="AL20" s="26"/>
      <c r="AM20" s="38">
        <f t="shared" si="7"/>
        <v>0</v>
      </c>
      <c r="AN20" s="93">
        <f t="shared" si="8"/>
        <v>0</v>
      </c>
      <c r="AO20" s="94">
        <f t="shared" si="9"/>
        <v>0</v>
      </c>
      <c r="AP20" s="94">
        <f t="shared" si="18"/>
        <v>0</v>
      </c>
      <c r="AQ20" s="94">
        <f t="shared" si="0"/>
        <v>0</v>
      </c>
      <c r="AR20" s="94">
        <f t="shared" si="1"/>
        <v>0</v>
      </c>
      <c r="AS20" s="94">
        <f t="shared" si="10"/>
        <v>0</v>
      </c>
      <c r="AT20" s="94">
        <f t="shared" si="2"/>
        <v>0</v>
      </c>
      <c r="AU20" s="94">
        <f t="shared" si="19"/>
        <v>0</v>
      </c>
      <c r="AV20" s="94">
        <f t="shared" si="3"/>
        <v>0</v>
      </c>
      <c r="AW20" s="94">
        <f t="shared" si="4"/>
        <v>0</v>
      </c>
      <c r="AX20" s="94">
        <f t="shared" si="11"/>
        <v>0</v>
      </c>
      <c r="AY20" s="100">
        <f t="shared" si="5"/>
        <v>0</v>
      </c>
      <c r="AZ20" s="100">
        <f t="shared" si="6"/>
        <v>0</v>
      </c>
      <c r="BB20" s="94">
        <f t="shared" si="12"/>
        <v>0</v>
      </c>
      <c r="BC20" s="94">
        <f t="shared" si="13"/>
        <v>0</v>
      </c>
      <c r="BD20" s="94">
        <f t="shared" si="14"/>
        <v>0</v>
      </c>
      <c r="BE20" s="94">
        <f t="shared" si="15"/>
        <v>0</v>
      </c>
      <c r="BF20" s="94">
        <f t="shared" si="16"/>
        <v>0</v>
      </c>
      <c r="BG20" s="94">
        <f t="shared" si="17"/>
        <v>0</v>
      </c>
    </row>
    <row r="21" spans="1:59" ht="20.25" customHeight="1">
      <c r="A21" s="97">
        <v>13</v>
      </c>
      <c r="B21" s="98"/>
      <c r="C21" s="713"/>
      <c r="D21" s="714"/>
      <c r="E21" s="713"/>
      <c r="F21" s="714"/>
      <c r="G21" s="713"/>
      <c r="H21" s="714"/>
      <c r="I21" s="713"/>
      <c r="J21" s="714"/>
      <c r="K21" s="99"/>
      <c r="L21" s="99"/>
      <c r="M21" s="725"/>
      <c r="N21" s="726"/>
      <c r="O21" s="726"/>
      <c r="P21" s="727"/>
      <c r="Q21" s="728"/>
      <c r="R21" s="729"/>
      <c r="S21" s="730"/>
      <c r="T21" s="728"/>
      <c r="U21" s="729"/>
      <c r="V21" s="730"/>
      <c r="W21" s="337"/>
      <c r="X21" s="338"/>
      <c r="Y21" s="723"/>
      <c r="Z21" s="724"/>
      <c r="AA21" s="269"/>
      <c r="AB21" s="270"/>
      <c r="AC21" s="270"/>
      <c r="AD21" s="270"/>
      <c r="AE21" s="270"/>
      <c r="AF21" s="270"/>
      <c r="AG21" s="270"/>
      <c r="AH21" s="270"/>
      <c r="AI21" s="271"/>
      <c r="AJ21" s="26"/>
      <c r="AK21" s="26"/>
      <c r="AL21" s="26"/>
      <c r="AM21" s="38">
        <f t="shared" si="7"/>
        <v>0</v>
      </c>
      <c r="AN21" s="93">
        <f t="shared" si="8"/>
        <v>0</v>
      </c>
      <c r="AO21" s="94">
        <f t="shared" si="9"/>
        <v>0</v>
      </c>
      <c r="AP21" s="94">
        <f t="shared" si="18"/>
        <v>0</v>
      </c>
      <c r="AQ21" s="94">
        <f t="shared" si="0"/>
        <v>0</v>
      </c>
      <c r="AR21" s="94">
        <f t="shared" si="1"/>
        <v>0</v>
      </c>
      <c r="AS21" s="94">
        <f t="shared" si="10"/>
        <v>0</v>
      </c>
      <c r="AT21" s="94">
        <f t="shared" si="2"/>
        <v>0</v>
      </c>
      <c r="AU21" s="94">
        <f t="shared" si="19"/>
        <v>0</v>
      </c>
      <c r="AV21" s="94">
        <f t="shared" si="3"/>
        <v>0</v>
      </c>
      <c r="AW21" s="94">
        <f t="shared" si="4"/>
        <v>0</v>
      </c>
      <c r="AX21" s="94">
        <f t="shared" si="11"/>
        <v>0</v>
      </c>
      <c r="AY21" s="100">
        <f t="shared" si="5"/>
        <v>0</v>
      </c>
      <c r="AZ21" s="100">
        <f t="shared" si="6"/>
        <v>0</v>
      </c>
      <c r="BB21" s="94">
        <f t="shared" si="12"/>
        <v>0</v>
      </c>
      <c r="BC21" s="94">
        <f t="shared" si="13"/>
        <v>0</v>
      </c>
      <c r="BD21" s="94">
        <f t="shared" si="14"/>
        <v>0</v>
      </c>
      <c r="BE21" s="94">
        <f t="shared" si="15"/>
        <v>0</v>
      </c>
      <c r="BF21" s="94">
        <f t="shared" si="16"/>
        <v>0</v>
      </c>
      <c r="BG21" s="94">
        <f t="shared" si="17"/>
        <v>0</v>
      </c>
    </row>
    <row r="22" spans="1:59" ht="20.25" customHeight="1">
      <c r="A22" s="97">
        <v>14</v>
      </c>
      <c r="B22" s="98"/>
      <c r="C22" s="713"/>
      <c r="D22" s="714"/>
      <c r="E22" s="713"/>
      <c r="F22" s="714"/>
      <c r="G22" s="713"/>
      <c r="H22" s="714"/>
      <c r="I22" s="713"/>
      <c r="J22" s="714"/>
      <c r="K22" s="99"/>
      <c r="L22" s="99"/>
      <c r="M22" s="725"/>
      <c r="N22" s="726"/>
      <c r="O22" s="726"/>
      <c r="P22" s="727"/>
      <c r="Q22" s="728"/>
      <c r="R22" s="729"/>
      <c r="S22" s="730"/>
      <c r="T22" s="728"/>
      <c r="U22" s="729"/>
      <c r="V22" s="730"/>
      <c r="W22" s="337"/>
      <c r="X22" s="338"/>
      <c r="Y22" s="723"/>
      <c r="Z22" s="724"/>
      <c r="AA22" s="269"/>
      <c r="AB22" s="270"/>
      <c r="AC22" s="270"/>
      <c r="AD22" s="270"/>
      <c r="AE22" s="270"/>
      <c r="AF22" s="270"/>
      <c r="AG22" s="270"/>
      <c r="AH22" s="270"/>
      <c r="AI22" s="271"/>
      <c r="AJ22" s="26"/>
      <c r="AK22" s="26"/>
      <c r="AL22" s="26"/>
      <c r="AM22" s="38">
        <f t="shared" si="7"/>
        <v>0</v>
      </c>
      <c r="AN22" s="93">
        <f t="shared" si="8"/>
        <v>0</v>
      </c>
      <c r="AO22" s="94">
        <f t="shared" si="9"/>
        <v>0</v>
      </c>
      <c r="AP22" s="94">
        <f t="shared" si="18"/>
        <v>0</v>
      </c>
      <c r="AQ22" s="94">
        <f t="shared" si="0"/>
        <v>0</v>
      </c>
      <c r="AR22" s="94">
        <f t="shared" si="1"/>
        <v>0</v>
      </c>
      <c r="AS22" s="94">
        <f t="shared" si="10"/>
        <v>0</v>
      </c>
      <c r="AT22" s="94">
        <f t="shared" si="2"/>
        <v>0</v>
      </c>
      <c r="AU22" s="94">
        <f t="shared" si="19"/>
        <v>0</v>
      </c>
      <c r="AV22" s="94">
        <f t="shared" si="3"/>
        <v>0</v>
      </c>
      <c r="AW22" s="94">
        <f t="shared" si="4"/>
        <v>0</v>
      </c>
      <c r="AX22" s="94">
        <f t="shared" si="11"/>
        <v>0</v>
      </c>
      <c r="AY22" s="100">
        <f t="shared" si="5"/>
        <v>0</v>
      </c>
      <c r="AZ22" s="100">
        <f t="shared" si="6"/>
        <v>0</v>
      </c>
      <c r="BB22" s="94">
        <f t="shared" si="12"/>
        <v>0</v>
      </c>
      <c r="BC22" s="94">
        <f t="shared" si="13"/>
        <v>0</v>
      </c>
      <c r="BD22" s="94">
        <f t="shared" si="14"/>
        <v>0</v>
      </c>
      <c r="BE22" s="94">
        <f t="shared" si="15"/>
        <v>0</v>
      </c>
      <c r="BF22" s="94">
        <f t="shared" si="16"/>
        <v>0</v>
      </c>
      <c r="BG22" s="94">
        <f t="shared" si="17"/>
        <v>0</v>
      </c>
    </row>
    <row r="23" spans="1:59" ht="20.25" customHeight="1">
      <c r="A23" s="97">
        <v>15</v>
      </c>
      <c r="B23" s="98"/>
      <c r="C23" s="713"/>
      <c r="D23" s="714"/>
      <c r="E23" s="713"/>
      <c r="F23" s="714"/>
      <c r="G23" s="713"/>
      <c r="H23" s="714"/>
      <c r="I23" s="713"/>
      <c r="J23" s="714"/>
      <c r="K23" s="99"/>
      <c r="L23" s="99"/>
      <c r="M23" s="725"/>
      <c r="N23" s="726"/>
      <c r="O23" s="726"/>
      <c r="P23" s="727"/>
      <c r="Q23" s="728"/>
      <c r="R23" s="729"/>
      <c r="S23" s="730"/>
      <c r="T23" s="728"/>
      <c r="U23" s="729"/>
      <c r="V23" s="730"/>
      <c r="W23" s="337"/>
      <c r="X23" s="338"/>
      <c r="Y23" s="723"/>
      <c r="Z23" s="724"/>
      <c r="AA23" s="269"/>
      <c r="AB23" s="270"/>
      <c r="AC23" s="270"/>
      <c r="AD23" s="270"/>
      <c r="AE23" s="270"/>
      <c r="AF23" s="270"/>
      <c r="AG23" s="270"/>
      <c r="AH23" s="270"/>
      <c r="AI23" s="271"/>
      <c r="AJ23" s="26"/>
      <c r="AK23" s="26"/>
      <c r="AL23" s="26"/>
      <c r="AM23" s="38">
        <f t="shared" si="7"/>
        <v>0</v>
      </c>
      <c r="AN23" s="93">
        <f t="shared" si="8"/>
        <v>0</v>
      </c>
      <c r="AO23" s="94">
        <f t="shared" si="9"/>
        <v>0</v>
      </c>
      <c r="AP23" s="94">
        <f t="shared" si="18"/>
        <v>0</v>
      </c>
      <c r="AQ23" s="94">
        <f t="shared" si="0"/>
        <v>0</v>
      </c>
      <c r="AR23" s="94">
        <f t="shared" si="1"/>
        <v>0</v>
      </c>
      <c r="AS23" s="94">
        <f t="shared" si="10"/>
        <v>0</v>
      </c>
      <c r="AT23" s="94">
        <f t="shared" si="2"/>
        <v>0</v>
      </c>
      <c r="AU23" s="94">
        <f t="shared" si="19"/>
        <v>0</v>
      </c>
      <c r="AV23" s="94">
        <f t="shared" si="3"/>
        <v>0</v>
      </c>
      <c r="AW23" s="94">
        <f t="shared" si="4"/>
        <v>0</v>
      </c>
      <c r="AX23" s="94">
        <f t="shared" si="11"/>
        <v>0</v>
      </c>
      <c r="AY23" s="100">
        <f t="shared" si="5"/>
        <v>0</v>
      </c>
      <c r="AZ23" s="100">
        <f t="shared" si="6"/>
        <v>0</v>
      </c>
      <c r="BB23" s="94">
        <f t="shared" si="12"/>
        <v>0</v>
      </c>
      <c r="BC23" s="94">
        <f t="shared" si="13"/>
        <v>0</v>
      </c>
      <c r="BD23" s="94">
        <f t="shared" si="14"/>
        <v>0</v>
      </c>
      <c r="BE23" s="94">
        <f t="shared" si="15"/>
        <v>0</v>
      </c>
      <c r="BF23" s="94">
        <f t="shared" si="16"/>
        <v>0</v>
      </c>
      <c r="BG23" s="94">
        <f t="shared" si="17"/>
        <v>0</v>
      </c>
    </row>
    <row r="24" spans="1:59" ht="20.25" customHeight="1">
      <c r="A24" s="97">
        <v>16</v>
      </c>
      <c r="B24" s="98"/>
      <c r="C24" s="713"/>
      <c r="D24" s="714"/>
      <c r="E24" s="713"/>
      <c r="F24" s="714"/>
      <c r="G24" s="713"/>
      <c r="H24" s="714"/>
      <c r="I24" s="713"/>
      <c r="J24" s="714"/>
      <c r="K24" s="99"/>
      <c r="L24" s="99"/>
      <c r="M24" s="725"/>
      <c r="N24" s="726"/>
      <c r="O24" s="726"/>
      <c r="P24" s="727"/>
      <c r="Q24" s="728"/>
      <c r="R24" s="729"/>
      <c r="S24" s="730"/>
      <c r="T24" s="728"/>
      <c r="U24" s="729"/>
      <c r="V24" s="730"/>
      <c r="W24" s="337"/>
      <c r="X24" s="338"/>
      <c r="Y24" s="723"/>
      <c r="Z24" s="724"/>
      <c r="AA24" s="269"/>
      <c r="AB24" s="270"/>
      <c r="AC24" s="270"/>
      <c r="AD24" s="270"/>
      <c r="AE24" s="270"/>
      <c r="AF24" s="270"/>
      <c r="AG24" s="270"/>
      <c r="AH24" s="270"/>
      <c r="AI24" s="271"/>
      <c r="AJ24" s="26"/>
      <c r="AK24" s="26"/>
      <c r="AL24" s="26"/>
      <c r="AM24" s="38">
        <f t="shared" si="7"/>
        <v>0</v>
      </c>
      <c r="AN24" s="93">
        <f t="shared" si="8"/>
        <v>0</v>
      </c>
      <c r="AO24" s="94">
        <f t="shared" si="9"/>
        <v>0</v>
      </c>
      <c r="AP24" s="94">
        <f t="shared" si="18"/>
        <v>0</v>
      </c>
      <c r="AQ24" s="94">
        <f t="shared" si="0"/>
        <v>0</v>
      </c>
      <c r="AR24" s="94">
        <f t="shared" si="1"/>
        <v>0</v>
      </c>
      <c r="AS24" s="94">
        <f t="shared" si="10"/>
        <v>0</v>
      </c>
      <c r="AT24" s="94">
        <f t="shared" si="2"/>
        <v>0</v>
      </c>
      <c r="AU24" s="94">
        <f t="shared" si="19"/>
        <v>0</v>
      </c>
      <c r="AV24" s="94">
        <f t="shared" si="3"/>
        <v>0</v>
      </c>
      <c r="AW24" s="94">
        <f t="shared" si="4"/>
        <v>0</v>
      </c>
      <c r="AX24" s="94">
        <f t="shared" si="11"/>
        <v>0</v>
      </c>
      <c r="AY24" s="100">
        <f t="shared" si="5"/>
        <v>0</v>
      </c>
      <c r="AZ24" s="100">
        <f t="shared" si="6"/>
        <v>0</v>
      </c>
      <c r="BB24" s="94">
        <f t="shared" si="12"/>
        <v>0</v>
      </c>
      <c r="BC24" s="94">
        <f t="shared" si="13"/>
        <v>0</v>
      </c>
      <c r="BD24" s="94">
        <f t="shared" si="14"/>
        <v>0</v>
      </c>
      <c r="BE24" s="94">
        <f t="shared" si="15"/>
        <v>0</v>
      </c>
      <c r="BF24" s="94">
        <f t="shared" si="16"/>
        <v>0</v>
      </c>
      <c r="BG24" s="94">
        <f t="shared" si="17"/>
        <v>0</v>
      </c>
    </row>
    <row r="25" spans="1:59" ht="20.25" customHeight="1">
      <c r="A25" s="97">
        <v>17</v>
      </c>
      <c r="B25" s="98"/>
      <c r="C25" s="713"/>
      <c r="D25" s="714"/>
      <c r="E25" s="713"/>
      <c r="F25" s="714"/>
      <c r="G25" s="713"/>
      <c r="H25" s="714"/>
      <c r="I25" s="713"/>
      <c r="J25" s="714"/>
      <c r="K25" s="99"/>
      <c r="L25" s="99"/>
      <c r="M25" s="725"/>
      <c r="N25" s="726"/>
      <c r="O25" s="726"/>
      <c r="P25" s="727"/>
      <c r="Q25" s="728"/>
      <c r="R25" s="729"/>
      <c r="S25" s="730"/>
      <c r="T25" s="728"/>
      <c r="U25" s="729"/>
      <c r="V25" s="730"/>
      <c r="W25" s="337"/>
      <c r="X25" s="338"/>
      <c r="Y25" s="723"/>
      <c r="Z25" s="724"/>
      <c r="AA25" s="269"/>
      <c r="AB25" s="270"/>
      <c r="AC25" s="270"/>
      <c r="AD25" s="270"/>
      <c r="AE25" s="270"/>
      <c r="AF25" s="270"/>
      <c r="AG25" s="270"/>
      <c r="AH25" s="270"/>
      <c r="AI25" s="271"/>
      <c r="AJ25" s="26"/>
      <c r="AK25" s="26"/>
      <c r="AL25" s="26"/>
      <c r="AM25" s="38">
        <f t="shared" si="7"/>
        <v>0</v>
      </c>
      <c r="AN25" s="93">
        <f t="shared" si="8"/>
        <v>0</v>
      </c>
      <c r="AO25" s="94">
        <f t="shared" si="9"/>
        <v>0</v>
      </c>
      <c r="AP25" s="94">
        <f t="shared" si="18"/>
        <v>0</v>
      </c>
      <c r="AQ25" s="94">
        <f t="shared" si="0"/>
        <v>0</v>
      </c>
      <c r="AR25" s="94">
        <f t="shared" si="1"/>
        <v>0</v>
      </c>
      <c r="AS25" s="94">
        <f t="shared" si="10"/>
        <v>0</v>
      </c>
      <c r="AT25" s="94">
        <f t="shared" si="2"/>
        <v>0</v>
      </c>
      <c r="AU25" s="94">
        <f t="shared" si="19"/>
        <v>0</v>
      </c>
      <c r="AV25" s="94">
        <f t="shared" si="3"/>
        <v>0</v>
      </c>
      <c r="AW25" s="94">
        <f t="shared" si="4"/>
        <v>0</v>
      </c>
      <c r="AX25" s="94">
        <f t="shared" si="11"/>
        <v>0</v>
      </c>
      <c r="AY25" s="100">
        <f t="shared" si="5"/>
        <v>0</v>
      </c>
      <c r="AZ25" s="100">
        <f t="shared" si="6"/>
        <v>0</v>
      </c>
      <c r="BB25" s="94">
        <f t="shared" si="12"/>
        <v>0</v>
      </c>
      <c r="BC25" s="94">
        <f t="shared" si="13"/>
        <v>0</v>
      </c>
      <c r="BD25" s="94">
        <f t="shared" si="14"/>
        <v>0</v>
      </c>
      <c r="BE25" s="94">
        <f t="shared" si="15"/>
        <v>0</v>
      </c>
      <c r="BF25" s="94">
        <f t="shared" si="16"/>
        <v>0</v>
      </c>
      <c r="BG25" s="94">
        <f t="shared" si="17"/>
        <v>0</v>
      </c>
    </row>
    <row r="26" spans="1:59" ht="20.25" customHeight="1">
      <c r="A26" s="97">
        <v>18</v>
      </c>
      <c r="B26" s="98"/>
      <c r="C26" s="713"/>
      <c r="D26" s="714"/>
      <c r="E26" s="713"/>
      <c r="F26" s="714"/>
      <c r="G26" s="713"/>
      <c r="H26" s="714"/>
      <c r="I26" s="713"/>
      <c r="J26" s="714"/>
      <c r="K26" s="99"/>
      <c r="L26" s="99"/>
      <c r="M26" s="725"/>
      <c r="N26" s="726"/>
      <c r="O26" s="726"/>
      <c r="P26" s="727"/>
      <c r="Q26" s="728"/>
      <c r="R26" s="729"/>
      <c r="S26" s="730"/>
      <c r="T26" s="728"/>
      <c r="U26" s="729"/>
      <c r="V26" s="730"/>
      <c r="W26" s="337"/>
      <c r="X26" s="338"/>
      <c r="Y26" s="723"/>
      <c r="Z26" s="724"/>
      <c r="AA26" s="269"/>
      <c r="AB26" s="270"/>
      <c r="AC26" s="270"/>
      <c r="AD26" s="270"/>
      <c r="AE26" s="270"/>
      <c r="AF26" s="270"/>
      <c r="AG26" s="270"/>
      <c r="AH26" s="270"/>
      <c r="AI26" s="271"/>
      <c r="AJ26" s="26"/>
      <c r="AK26" s="26"/>
      <c r="AL26" s="26"/>
      <c r="AM26" s="38">
        <f t="shared" si="7"/>
        <v>0</v>
      </c>
      <c r="AN26" s="93">
        <f t="shared" si="8"/>
        <v>0</v>
      </c>
      <c r="AO26" s="94">
        <f t="shared" si="9"/>
        <v>0</v>
      </c>
      <c r="AP26" s="94">
        <f t="shared" si="18"/>
        <v>0</v>
      </c>
      <c r="AQ26" s="94">
        <f t="shared" si="0"/>
        <v>0</v>
      </c>
      <c r="AR26" s="94">
        <f t="shared" si="1"/>
        <v>0</v>
      </c>
      <c r="AS26" s="94">
        <f t="shared" si="10"/>
        <v>0</v>
      </c>
      <c r="AT26" s="94">
        <f t="shared" si="2"/>
        <v>0</v>
      </c>
      <c r="AU26" s="94">
        <f t="shared" si="19"/>
        <v>0</v>
      </c>
      <c r="AV26" s="94">
        <f t="shared" si="3"/>
        <v>0</v>
      </c>
      <c r="AW26" s="94">
        <f t="shared" si="4"/>
        <v>0</v>
      </c>
      <c r="AX26" s="94">
        <f t="shared" si="11"/>
        <v>0</v>
      </c>
      <c r="AY26" s="100">
        <f t="shared" si="5"/>
        <v>0</v>
      </c>
      <c r="AZ26" s="100">
        <f t="shared" si="6"/>
        <v>0</v>
      </c>
      <c r="BB26" s="94">
        <f t="shared" si="12"/>
        <v>0</v>
      </c>
      <c r="BC26" s="94">
        <f t="shared" si="13"/>
        <v>0</v>
      </c>
      <c r="BD26" s="94">
        <f t="shared" si="14"/>
        <v>0</v>
      </c>
      <c r="BE26" s="94">
        <f t="shared" si="15"/>
        <v>0</v>
      </c>
      <c r="BF26" s="94">
        <f t="shared" si="16"/>
        <v>0</v>
      </c>
      <c r="BG26" s="94">
        <f t="shared" si="17"/>
        <v>0</v>
      </c>
    </row>
    <row r="27" spans="1:59" ht="20.25" customHeight="1">
      <c r="A27" s="97">
        <v>19</v>
      </c>
      <c r="B27" s="98"/>
      <c r="C27" s="713"/>
      <c r="D27" s="714"/>
      <c r="E27" s="713"/>
      <c r="F27" s="714"/>
      <c r="G27" s="713"/>
      <c r="H27" s="714"/>
      <c r="I27" s="713"/>
      <c r="J27" s="714"/>
      <c r="K27" s="99"/>
      <c r="L27" s="99"/>
      <c r="M27" s="725"/>
      <c r="N27" s="726"/>
      <c r="O27" s="726"/>
      <c r="P27" s="727"/>
      <c r="Q27" s="728"/>
      <c r="R27" s="729"/>
      <c r="S27" s="730"/>
      <c r="T27" s="728"/>
      <c r="U27" s="729"/>
      <c r="V27" s="730"/>
      <c r="W27" s="337"/>
      <c r="X27" s="338"/>
      <c r="Y27" s="723"/>
      <c r="Z27" s="724"/>
      <c r="AA27" s="269"/>
      <c r="AB27" s="270"/>
      <c r="AC27" s="270"/>
      <c r="AD27" s="270"/>
      <c r="AE27" s="270"/>
      <c r="AF27" s="270"/>
      <c r="AG27" s="270"/>
      <c r="AH27" s="270"/>
      <c r="AI27" s="271"/>
      <c r="AJ27" s="26"/>
      <c r="AK27" s="26"/>
      <c r="AL27" s="26"/>
      <c r="AM27" s="38">
        <f t="shared" si="7"/>
        <v>0</v>
      </c>
      <c r="AN27" s="93">
        <f t="shared" si="8"/>
        <v>0</v>
      </c>
      <c r="AO27" s="94">
        <f t="shared" si="9"/>
        <v>0</v>
      </c>
      <c r="AP27" s="94">
        <f t="shared" si="18"/>
        <v>0</v>
      </c>
      <c r="AQ27" s="94">
        <f t="shared" si="0"/>
        <v>0</v>
      </c>
      <c r="AR27" s="94">
        <f t="shared" si="1"/>
        <v>0</v>
      </c>
      <c r="AS27" s="94">
        <f t="shared" si="10"/>
        <v>0</v>
      </c>
      <c r="AT27" s="94">
        <f t="shared" si="2"/>
        <v>0</v>
      </c>
      <c r="AU27" s="94">
        <f t="shared" si="19"/>
        <v>0</v>
      </c>
      <c r="AV27" s="94">
        <f t="shared" si="3"/>
        <v>0</v>
      </c>
      <c r="AW27" s="94">
        <f t="shared" si="4"/>
        <v>0</v>
      </c>
      <c r="AX27" s="94">
        <f t="shared" si="11"/>
        <v>0</v>
      </c>
      <c r="AY27" s="100">
        <f t="shared" si="5"/>
        <v>0</v>
      </c>
      <c r="AZ27" s="100">
        <f t="shared" si="6"/>
        <v>0</v>
      </c>
      <c r="BB27" s="94">
        <f t="shared" si="12"/>
        <v>0</v>
      </c>
      <c r="BC27" s="94">
        <f t="shared" si="13"/>
        <v>0</v>
      </c>
      <c r="BD27" s="94">
        <f t="shared" si="14"/>
        <v>0</v>
      </c>
      <c r="BE27" s="94">
        <f t="shared" si="15"/>
        <v>0</v>
      </c>
      <c r="BF27" s="94">
        <f t="shared" si="16"/>
        <v>0</v>
      </c>
      <c r="BG27" s="94">
        <f t="shared" si="17"/>
        <v>0</v>
      </c>
    </row>
    <row r="28" spans="1:59" ht="20.25" customHeight="1">
      <c r="A28" s="97">
        <v>20</v>
      </c>
      <c r="B28" s="98"/>
      <c r="C28" s="713"/>
      <c r="D28" s="714"/>
      <c r="E28" s="713"/>
      <c r="F28" s="714"/>
      <c r="G28" s="713"/>
      <c r="H28" s="714"/>
      <c r="I28" s="713"/>
      <c r="J28" s="714"/>
      <c r="K28" s="99"/>
      <c r="L28" s="99"/>
      <c r="M28" s="725"/>
      <c r="N28" s="726"/>
      <c r="O28" s="726"/>
      <c r="P28" s="727"/>
      <c r="Q28" s="728"/>
      <c r="R28" s="729"/>
      <c r="S28" s="730"/>
      <c r="T28" s="728"/>
      <c r="U28" s="729"/>
      <c r="V28" s="730"/>
      <c r="W28" s="337"/>
      <c r="X28" s="338"/>
      <c r="Y28" s="723"/>
      <c r="Z28" s="724"/>
      <c r="AA28" s="269"/>
      <c r="AB28" s="270"/>
      <c r="AC28" s="270"/>
      <c r="AD28" s="270"/>
      <c r="AE28" s="270"/>
      <c r="AF28" s="270"/>
      <c r="AG28" s="270"/>
      <c r="AH28" s="270"/>
      <c r="AI28" s="271"/>
      <c r="AJ28" s="26"/>
      <c r="AK28" s="26"/>
      <c r="AL28" s="26"/>
      <c r="AM28" s="38">
        <f t="shared" si="7"/>
        <v>0</v>
      </c>
      <c r="AN28" s="93">
        <f t="shared" si="8"/>
        <v>0</v>
      </c>
      <c r="AO28" s="94">
        <f t="shared" si="9"/>
        <v>0</v>
      </c>
      <c r="AP28" s="94">
        <f t="shared" si="18"/>
        <v>0</v>
      </c>
      <c r="AQ28" s="94">
        <f t="shared" si="0"/>
        <v>0</v>
      </c>
      <c r="AR28" s="94">
        <f t="shared" si="1"/>
        <v>0</v>
      </c>
      <c r="AS28" s="94">
        <f t="shared" si="10"/>
        <v>0</v>
      </c>
      <c r="AT28" s="94">
        <f t="shared" si="2"/>
        <v>0</v>
      </c>
      <c r="AU28" s="94">
        <f t="shared" si="19"/>
        <v>0</v>
      </c>
      <c r="AV28" s="94">
        <f t="shared" si="3"/>
        <v>0</v>
      </c>
      <c r="AW28" s="94">
        <f t="shared" si="4"/>
        <v>0</v>
      </c>
      <c r="AX28" s="94">
        <f t="shared" si="11"/>
        <v>0</v>
      </c>
      <c r="AY28" s="100">
        <f t="shared" si="5"/>
        <v>0</v>
      </c>
      <c r="AZ28" s="100">
        <f t="shared" si="6"/>
        <v>0</v>
      </c>
      <c r="BB28" s="94">
        <f t="shared" si="12"/>
        <v>0</v>
      </c>
      <c r="BC28" s="94">
        <f t="shared" si="13"/>
        <v>0</v>
      </c>
      <c r="BD28" s="94">
        <f t="shared" si="14"/>
        <v>0</v>
      </c>
      <c r="BE28" s="94">
        <f t="shared" si="15"/>
        <v>0</v>
      </c>
      <c r="BF28" s="94">
        <f t="shared" si="16"/>
        <v>0</v>
      </c>
      <c r="BG28" s="94">
        <f t="shared" si="17"/>
        <v>0</v>
      </c>
    </row>
    <row r="29" spans="1:59" ht="20.25" customHeight="1">
      <c r="A29" s="97">
        <v>21</v>
      </c>
      <c r="B29" s="98"/>
      <c r="C29" s="713"/>
      <c r="D29" s="714"/>
      <c r="E29" s="713"/>
      <c r="F29" s="714"/>
      <c r="G29" s="713"/>
      <c r="H29" s="714"/>
      <c r="I29" s="713"/>
      <c r="J29" s="714"/>
      <c r="K29" s="99"/>
      <c r="L29" s="99"/>
      <c r="M29" s="725"/>
      <c r="N29" s="726"/>
      <c r="O29" s="726"/>
      <c r="P29" s="727"/>
      <c r="Q29" s="728"/>
      <c r="R29" s="729"/>
      <c r="S29" s="730"/>
      <c r="T29" s="728"/>
      <c r="U29" s="729"/>
      <c r="V29" s="730"/>
      <c r="W29" s="337"/>
      <c r="X29" s="338"/>
      <c r="Y29" s="723"/>
      <c r="Z29" s="724"/>
      <c r="AA29" s="269"/>
      <c r="AB29" s="270"/>
      <c r="AC29" s="270"/>
      <c r="AD29" s="270"/>
      <c r="AE29" s="270"/>
      <c r="AF29" s="270"/>
      <c r="AG29" s="270"/>
      <c r="AH29" s="270"/>
      <c r="AI29" s="271"/>
      <c r="AJ29" s="26"/>
      <c r="AK29" s="26"/>
      <c r="AL29" s="26"/>
      <c r="AM29" s="38">
        <f t="shared" si="7"/>
        <v>0</v>
      </c>
      <c r="AN29" s="93">
        <f t="shared" si="8"/>
        <v>0</v>
      </c>
      <c r="AO29" s="94">
        <f t="shared" si="9"/>
        <v>0</v>
      </c>
      <c r="AP29" s="94">
        <f t="shared" si="18"/>
        <v>0</v>
      </c>
      <c r="AQ29" s="94">
        <f t="shared" si="0"/>
        <v>0</v>
      </c>
      <c r="AR29" s="94">
        <f t="shared" si="1"/>
        <v>0</v>
      </c>
      <c r="AS29" s="94">
        <f t="shared" si="10"/>
        <v>0</v>
      </c>
      <c r="AT29" s="94">
        <f t="shared" si="2"/>
        <v>0</v>
      </c>
      <c r="AU29" s="94">
        <f t="shared" si="19"/>
        <v>0</v>
      </c>
      <c r="AV29" s="94">
        <f t="shared" si="3"/>
        <v>0</v>
      </c>
      <c r="AW29" s="94">
        <f t="shared" si="4"/>
        <v>0</v>
      </c>
      <c r="AX29" s="94">
        <f t="shared" si="11"/>
        <v>0</v>
      </c>
      <c r="AY29" s="100">
        <f t="shared" si="5"/>
        <v>0</v>
      </c>
      <c r="AZ29" s="100">
        <f t="shared" si="6"/>
        <v>0</v>
      </c>
      <c r="BB29" s="94">
        <f t="shared" si="12"/>
        <v>0</v>
      </c>
      <c r="BC29" s="94">
        <f t="shared" si="13"/>
        <v>0</v>
      </c>
      <c r="BD29" s="94">
        <f t="shared" si="14"/>
        <v>0</v>
      </c>
      <c r="BE29" s="94">
        <f t="shared" si="15"/>
        <v>0</v>
      </c>
      <c r="BF29" s="94">
        <f t="shared" si="16"/>
        <v>0</v>
      </c>
      <c r="BG29" s="94">
        <f t="shared" si="17"/>
        <v>0</v>
      </c>
    </row>
    <row r="30" spans="1:59" ht="20.25" customHeight="1">
      <c r="A30" s="97">
        <v>22</v>
      </c>
      <c r="B30" s="98"/>
      <c r="C30" s="713"/>
      <c r="D30" s="714"/>
      <c r="E30" s="713"/>
      <c r="F30" s="714"/>
      <c r="G30" s="713"/>
      <c r="H30" s="714"/>
      <c r="I30" s="713"/>
      <c r="J30" s="714"/>
      <c r="K30" s="99"/>
      <c r="L30" s="99"/>
      <c r="M30" s="725"/>
      <c r="N30" s="726"/>
      <c r="O30" s="726"/>
      <c r="P30" s="727"/>
      <c r="Q30" s="728"/>
      <c r="R30" s="729"/>
      <c r="S30" s="730"/>
      <c r="T30" s="728"/>
      <c r="U30" s="729"/>
      <c r="V30" s="730"/>
      <c r="W30" s="337"/>
      <c r="X30" s="338"/>
      <c r="Y30" s="723"/>
      <c r="Z30" s="724"/>
      <c r="AA30" s="269"/>
      <c r="AB30" s="270"/>
      <c r="AC30" s="270"/>
      <c r="AD30" s="270"/>
      <c r="AE30" s="270"/>
      <c r="AF30" s="270"/>
      <c r="AG30" s="270"/>
      <c r="AH30" s="270"/>
      <c r="AI30" s="271"/>
      <c r="AJ30" s="26"/>
      <c r="AK30" s="26"/>
      <c r="AL30" s="26"/>
      <c r="AM30" s="38">
        <f t="shared" si="7"/>
        <v>0</v>
      </c>
      <c r="AN30" s="93">
        <f t="shared" si="8"/>
        <v>0</v>
      </c>
      <c r="AO30" s="94">
        <f t="shared" si="9"/>
        <v>0</v>
      </c>
      <c r="AP30" s="94">
        <f t="shared" si="18"/>
        <v>0</v>
      </c>
      <c r="AQ30" s="94">
        <f t="shared" si="0"/>
        <v>0</v>
      </c>
      <c r="AR30" s="94">
        <f t="shared" si="1"/>
        <v>0</v>
      </c>
      <c r="AS30" s="94">
        <f t="shared" si="10"/>
        <v>0</v>
      </c>
      <c r="AT30" s="94">
        <f t="shared" si="2"/>
        <v>0</v>
      </c>
      <c r="AU30" s="94">
        <f t="shared" si="19"/>
        <v>0</v>
      </c>
      <c r="AV30" s="94">
        <f t="shared" si="3"/>
        <v>0</v>
      </c>
      <c r="AW30" s="94">
        <f t="shared" si="4"/>
        <v>0</v>
      </c>
      <c r="AX30" s="94">
        <f t="shared" si="11"/>
        <v>0</v>
      </c>
      <c r="AY30" s="100">
        <f t="shared" si="5"/>
        <v>0</v>
      </c>
      <c r="AZ30" s="100">
        <f t="shared" si="6"/>
        <v>0</v>
      </c>
      <c r="BB30" s="94">
        <f t="shared" si="12"/>
        <v>0</v>
      </c>
      <c r="BC30" s="94">
        <f t="shared" si="13"/>
        <v>0</v>
      </c>
      <c r="BD30" s="94">
        <f t="shared" si="14"/>
        <v>0</v>
      </c>
      <c r="BE30" s="94">
        <f t="shared" si="15"/>
        <v>0</v>
      </c>
      <c r="BF30" s="94">
        <f t="shared" si="16"/>
        <v>0</v>
      </c>
      <c r="BG30" s="94">
        <f t="shared" si="17"/>
        <v>0</v>
      </c>
    </row>
    <row r="31" spans="1:59" ht="20.25" customHeight="1">
      <c r="A31" s="97">
        <v>23</v>
      </c>
      <c r="B31" s="98"/>
      <c r="C31" s="713"/>
      <c r="D31" s="714"/>
      <c r="E31" s="713"/>
      <c r="F31" s="714"/>
      <c r="G31" s="713"/>
      <c r="H31" s="714"/>
      <c r="I31" s="713"/>
      <c r="J31" s="714"/>
      <c r="K31" s="99"/>
      <c r="L31" s="99"/>
      <c r="M31" s="725"/>
      <c r="N31" s="726"/>
      <c r="O31" s="726"/>
      <c r="P31" s="727"/>
      <c r="Q31" s="728"/>
      <c r="R31" s="729"/>
      <c r="S31" s="730"/>
      <c r="T31" s="728"/>
      <c r="U31" s="729"/>
      <c r="V31" s="730"/>
      <c r="W31" s="337"/>
      <c r="X31" s="338"/>
      <c r="Y31" s="723"/>
      <c r="Z31" s="724"/>
      <c r="AA31" s="269"/>
      <c r="AB31" s="270"/>
      <c r="AC31" s="270"/>
      <c r="AD31" s="270"/>
      <c r="AE31" s="270"/>
      <c r="AF31" s="270"/>
      <c r="AG31" s="270"/>
      <c r="AH31" s="270"/>
      <c r="AI31" s="271"/>
      <c r="AJ31" s="26"/>
      <c r="AK31" s="26"/>
      <c r="AL31" s="26"/>
      <c r="AM31" s="38">
        <f t="shared" si="7"/>
        <v>0</v>
      </c>
      <c r="AN31" s="93">
        <f t="shared" si="8"/>
        <v>0</v>
      </c>
      <c r="AO31" s="94">
        <f t="shared" si="9"/>
        <v>0</v>
      </c>
      <c r="AP31" s="94">
        <f t="shared" si="18"/>
        <v>0</v>
      </c>
      <c r="AQ31" s="94">
        <f t="shared" si="0"/>
        <v>0</v>
      </c>
      <c r="AR31" s="94">
        <f t="shared" si="1"/>
        <v>0</v>
      </c>
      <c r="AS31" s="94">
        <f t="shared" si="10"/>
        <v>0</v>
      </c>
      <c r="AT31" s="94">
        <f t="shared" si="2"/>
        <v>0</v>
      </c>
      <c r="AU31" s="94">
        <f t="shared" si="19"/>
        <v>0</v>
      </c>
      <c r="AV31" s="94">
        <f t="shared" si="3"/>
        <v>0</v>
      </c>
      <c r="AW31" s="94">
        <f t="shared" si="4"/>
        <v>0</v>
      </c>
      <c r="AX31" s="94">
        <f t="shared" si="11"/>
        <v>0</v>
      </c>
      <c r="AY31" s="100">
        <f t="shared" si="5"/>
        <v>0</v>
      </c>
      <c r="AZ31" s="100">
        <f t="shared" si="6"/>
        <v>0</v>
      </c>
      <c r="BB31" s="94">
        <f t="shared" si="12"/>
        <v>0</v>
      </c>
      <c r="BC31" s="94">
        <f t="shared" si="13"/>
        <v>0</v>
      </c>
      <c r="BD31" s="94">
        <f t="shared" si="14"/>
        <v>0</v>
      </c>
      <c r="BE31" s="94">
        <f t="shared" si="15"/>
        <v>0</v>
      </c>
      <c r="BF31" s="94">
        <f t="shared" si="16"/>
        <v>0</v>
      </c>
      <c r="BG31" s="94">
        <f t="shared" si="17"/>
        <v>0</v>
      </c>
    </row>
    <row r="32" spans="1:59" ht="20.25" customHeight="1">
      <c r="A32" s="97">
        <v>24</v>
      </c>
      <c r="B32" s="98"/>
      <c r="C32" s="713"/>
      <c r="D32" s="714"/>
      <c r="E32" s="713"/>
      <c r="F32" s="714"/>
      <c r="G32" s="713"/>
      <c r="H32" s="714"/>
      <c r="I32" s="713"/>
      <c r="J32" s="714"/>
      <c r="K32" s="99"/>
      <c r="L32" s="99"/>
      <c r="M32" s="725"/>
      <c r="N32" s="726"/>
      <c r="O32" s="726"/>
      <c r="P32" s="727"/>
      <c r="Q32" s="728"/>
      <c r="R32" s="729"/>
      <c r="S32" s="730"/>
      <c r="T32" s="728"/>
      <c r="U32" s="729"/>
      <c r="V32" s="730"/>
      <c r="W32" s="337"/>
      <c r="X32" s="338"/>
      <c r="Y32" s="723"/>
      <c r="Z32" s="724"/>
      <c r="AA32" s="269"/>
      <c r="AB32" s="270"/>
      <c r="AC32" s="270"/>
      <c r="AD32" s="270"/>
      <c r="AE32" s="270"/>
      <c r="AF32" s="270"/>
      <c r="AG32" s="270"/>
      <c r="AH32" s="270"/>
      <c r="AI32" s="271"/>
      <c r="AJ32" s="26"/>
      <c r="AK32" s="26"/>
      <c r="AL32" s="26"/>
      <c r="AM32" s="38">
        <f t="shared" si="7"/>
        <v>0</v>
      </c>
      <c r="AN32" s="93">
        <f t="shared" si="8"/>
        <v>0</v>
      </c>
      <c r="AO32" s="94">
        <f t="shared" si="9"/>
        <v>0</v>
      </c>
      <c r="AP32" s="94">
        <f t="shared" si="18"/>
        <v>0</v>
      </c>
      <c r="AQ32" s="94">
        <f t="shared" si="0"/>
        <v>0</v>
      </c>
      <c r="AR32" s="94">
        <f t="shared" si="1"/>
        <v>0</v>
      </c>
      <c r="AS32" s="94">
        <f t="shared" si="10"/>
        <v>0</v>
      </c>
      <c r="AT32" s="94">
        <f t="shared" si="2"/>
        <v>0</v>
      </c>
      <c r="AU32" s="94">
        <f t="shared" si="19"/>
        <v>0</v>
      </c>
      <c r="AV32" s="94">
        <f t="shared" si="3"/>
        <v>0</v>
      </c>
      <c r="AW32" s="94">
        <f t="shared" si="4"/>
        <v>0</v>
      </c>
      <c r="AX32" s="94">
        <f t="shared" si="11"/>
        <v>0</v>
      </c>
      <c r="AY32" s="100">
        <f t="shared" si="5"/>
        <v>0</v>
      </c>
      <c r="AZ32" s="100">
        <f t="shared" si="6"/>
        <v>0</v>
      </c>
      <c r="BB32" s="94">
        <f t="shared" si="12"/>
        <v>0</v>
      </c>
      <c r="BC32" s="94">
        <f t="shared" si="13"/>
        <v>0</v>
      </c>
      <c r="BD32" s="94">
        <f t="shared" si="14"/>
        <v>0</v>
      </c>
      <c r="BE32" s="94">
        <f t="shared" si="15"/>
        <v>0</v>
      </c>
      <c r="BF32" s="94">
        <f t="shared" si="16"/>
        <v>0</v>
      </c>
      <c r="BG32" s="94">
        <f t="shared" si="17"/>
        <v>0</v>
      </c>
    </row>
    <row r="33" spans="1:59" ht="20.25" customHeight="1">
      <c r="A33" s="97">
        <v>25</v>
      </c>
      <c r="B33" s="98"/>
      <c r="C33" s="713"/>
      <c r="D33" s="714"/>
      <c r="E33" s="713"/>
      <c r="F33" s="714"/>
      <c r="G33" s="713"/>
      <c r="H33" s="714"/>
      <c r="I33" s="713"/>
      <c r="J33" s="714"/>
      <c r="K33" s="99"/>
      <c r="L33" s="99"/>
      <c r="M33" s="725"/>
      <c r="N33" s="726"/>
      <c r="O33" s="726"/>
      <c r="P33" s="727"/>
      <c r="Q33" s="728"/>
      <c r="R33" s="729"/>
      <c r="S33" s="730"/>
      <c r="T33" s="728"/>
      <c r="U33" s="729"/>
      <c r="V33" s="730"/>
      <c r="W33" s="337"/>
      <c r="X33" s="338"/>
      <c r="Y33" s="723"/>
      <c r="Z33" s="724"/>
      <c r="AA33" s="269"/>
      <c r="AB33" s="270"/>
      <c r="AC33" s="270"/>
      <c r="AD33" s="270"/>
      <c r="AE33" s="270"/>
      <c r="AF33" s="270"/>
      <c r="AG33" s="270"/>
      <c r="AH33" s="270"/>
      <c r="AI33" s="271"/>
      <c r="AJ33" s="26"/>
      <c r="AK33" s="26"/>
      <c r="AL33" s="26"/>
      <c r="AM33" s="38">
        <f t="shared" si="7"/>
        <v>0</v>
      </c>
      <c r="AN33" s="93">
        <f t="shared" si="8"/>
        <v>0</v>
      </c>
      <c r="AO33" s="94">
        <f t="shared" si="9"/>
        <v>0</v>
      </c>
      <c r="AP33" s="94">
        <f t="shared" si="18"/>
        <v>0</v>
      </c>
      <c r="AQ33" s="94">
        <f t="shared" si="0"/>
        <v>0</v>
      </c>
      <c r="AR33" s="94">
        <f t="shared" si="1"/>
        <v>0</v>
      </c>
      <c r="AS33" s="94">
        <f t="shared" si="10"/>
        <v>0</v>
      </c>
      <c r="AT33" s="94">
        <f>+IF(AU33&gt;8,8,AU33)</f>
        <v>0</v>
      </c>
      <c r="AU33" s="94">
        <f t="shared" si="19"/>
        <v>0</v>
      </c>
      <c r="AV33" s="94">
        <f t="shared" si="3"/>
        <v>0</v>
      </c>
      <c r="AW33" s="94">
        <f t="shared" si="4"/>
        <v>0</v>
      </c>
      <c r="AX33" s="94">
        <f t="shared" si="11"/>
        <v>0</v>
      </c>
      <c r="AY33" s="100">
        <f t="shared" si="5"/>
        <v>0</v>
      </c>
      <c r="AZ33" s="100">
        <f t="shared" si="6"/>
        <v>0</v>
      </c>
      <c r="BB33" s="94">
        <f t="shared" si="12"/>
        <v>0</v>
      </c>
      <c r="BC33" s="94">
        <f t="shared" si="13"/>
        <v>0</v>
      </c>
      <c r="BD33" s="94">
        <f t="shared" si="14"/>
        <v>0</v>
      </c>
      <c r="BE33" s="94">
        <f t="shared" si="15"/>
        <v>0</v>
      </c>
      <c r="BF33" s="94">
        <f t="shared" si="16"/>
        <v>0</v>
      </c>
      <c r="BG33" s="94">
        <f t="shared" si="17"/>
        <v>0</v>
      </c>
    </row>
    <row r="34" spans="1:59" ht="20.25" customHeight="1">
      <c r="A34" s="97">
        <v>26</v>
      </c>
      <c r="B34" s="98"/>
      <c r="C34" s="713"/>
      <c r="D34" s="714"/>
      <c r="E34" s="713"/>
      <c r="F34" s="714"/>
      <c r="G34" s="713"/>
      <c r="H34" s="714"/>
      <c r="I34" s="713"/>
      <c r="J34" s="714"/>
      <c r="K34" s="99"/>
      <c r="L34" s="99"/>
      <c r="M34" s="725"/>
      <c r="N34" s="726"/>
      <c r="O34" s="726"/>
      <c r="P34" s="727"/>
      <c r="Q34" s="728"/>
      <c r="R34" s="729"/>
      <c r="S34" s="730"/>
      <c r="T34" s="728"/>
      <c r="U34" s="729"/>
      <c r="V34" s="730"/>
      <c r="W34" s="337"/>
      <c r="X34" s="338"/>
      <c r="Y34" s="723"/>
      <c r="Z34" s="724"/>
      <c r="AA34" s="269"/>
      <c r="AB34" s="270"/>
      <c r="AC34" s="270"/>
      <c r="AD34" s="270"/>
      <c r="AE34" s="270"/>
      <c r="AF34" s="270"/>
      <c r="AG34" s="270"/>
      <c r="AH34" s="270"/>
      <c r="AI34" s="271"/>
      <c r="AJ34" s="26"/>
      <c r="AK34" s="26"/>
      <c r="AL34" s="26"/>
      <c r="AM34" s="38">
        <f t="shared" si="7"/>
        <v>0</v>
      </c>
      <c r="AN34" s="93">
        <f t="shared" si="8"/>
        <v>0</v>
      </c>
      <c r="AO34" s="94">
        <f t="shared" si="9"/>
        <v>0</v>
      </c>
      <c r="AP34" s="94">
        <f t="shared" si="18"/>
        <v>0</v>
      </c>
      <c r="AQ34" s="94">
        <f t="shared" si="0"/>
        <v>0</v>
      </c>
      <c r="AR34" s="94">
        <f t="shared" si="1"/>
        <v>0</v>
      </c>
      <c r="AS34" s="94">
        <f t="shared" si="10"/>
        <v>0</v>
      </c>
      <c r="AT34" s="94">
        <f t="shared" ref="AT34:AT39" si="20">+IF(AU34&gt;8,8,AU34)</f>
        <v>0</v>
      </c>
      <c r="AU34" s="94">
        <f t="shared" si="19"/>
        <v>0</v>
      </c>
      <c r="AV34" s="94">
        <f t="shared" si="3"/>
        <v>0</v>
      </c>
      <c r="AW34" s="94">
        <f t="shared" si="4"/>
        <v>0</v>
      </c>
      <c r="AX34" s="94">
        <f t="shared" si="11"/>
        <v>0</v>
      </c>
      <c r="AY34" s="100">
        <f t="shared" si="5"/>
        <v>0</v>
      </c>
      <c r="AZ34" s="100">
        <f t="shared" si="6"/>
        <v>0</v>
      </c>
      <c r="BB34" s="94">
        <f t="shared" si="12"/>
        <v>0</v>
      </c>
      <c r="BC34" s="94">
        <f t="shared" si="13"/>
        <v>0</v>
      </c>
      <c r="BD34" s="94">
        <f t="shared" si="14"/>
        <v>0</v>
      </c>
      <c r="BE34" s="94">
        <f t="shared" si="15"/>
        <v>0</v>
      </c>
      <c r="BF34" s="94">
        <f t="shared" si="16"/>
        <v>0</v>
      </c>
      <c r="BG34" s="94">
        <f t="shared" si="17"/>
        <v>0</v>
      </c>
    </row>
    <row r="35" spans="1:59" ht="20.25" customHeight="1">
      <c r="A35" s="97">
        <v>27</v>
      </c>
      <c r="B35" s="98"/>
      <c r="C35" s="713"/>
      <c r="D35" s="714"/>
      <c r="E35" s="713"/>
      <c r="F35" s="714"/>
      <c r="G35" s="713"/>
      <c r="H35" s="714"/>
      <c r="I35" s="713"/>
      <c r="J35" s="714"/>
      <c r="K35" s="99"/>
      <c r="L35" s="99"/>
      <c r="M35" s="725"/>
      <c r="N35" s="726"/>
      <c r="O35" s="726"/>
      <c r="P35" s="727"/>
      <c r="Q35" s="728"/>
      <c r="R35" s="729"/>
      <c r="S35" s="730"/>
      <c r="T35" s="728"/>
      <c r="U35" s="729"/>
      <c r="V35" s="730"/>
      <c r="W35" s="337"/>
      <c r="X35" s="338"/>
      <c r="Y35" s="723"/>
      <c r="Z35" s="724"/>
      <c r="AA35" s="269"/>
      <c r="AB35" s="270"/>
      <c r="AC35" s="270"/>
      <c r="AD35" s="270"/>
      <c r="AE35" s="270"/>
      <c r="AF35" s="270"/>
      <c r="AG35" s="270"/>
      <c r="AH35" s="270"/>
      <c r="AI35" s="271"/>
      <c r="AJ35" s="26"/>
      <c r="AK35" s="26"/>
      <c r="AL35" s="26"/>
      <c r="AM35" s="38">
        <f t="shared" si="7"/>
        <v>0</v>
      </c>
      <c r="AN35" s="93">
        <f t="shared" si="8"/>
        <v>0</v>
      </c>
      <c r="AO35" s="94">
        <f t="shared" si="9"/>
        <v>0</v>
      </c>
      <c r="AP35" s="94">
        <f t="shared" si="18"/>
        <v>0</v>
      </c>
      <c r="AQ35" s="94">
        <f t="shared" si="0"/>
        <v>0</v>
      </c>
      <c r="AR35" s="94">
        <f t="shared" si="1"/>
        <v>0</v>
      </c>
      <c r="AS35" s="94">
        <f t="shared" si="10"/>
        <v>0</v>
      </c>
      <c r="AT35" s="94">
        <f t="shared" si="20"/>
        <v>0</v>
      </c>
      <c r="AU35" s="94">
        <f t="shared" si="19"/>
        <v>0</v>
      </c>
      <c r="AV35" s="94">
        <f t="shared" si="3"/>
        <v>0</v>
      </c>
      <c r="AW35" s="94">
        <f t="shared" si="4"/>
        <v>0</v>
      </c>
      <c r="AX35" s="94">
        <f t="shared" si="11"/>
        <v>0</v>
      </c>
      <c r="AY35" s="100">
        <f t="shared" si="5"/>
        <v>0</v>
      </c>
      <c r="AZ35" s="100">
        <f t="shared" si="6"/>
        <v>0</v>
      </c>
      <c r="BB35" s="94">
        <f t="shared" si="12"/>
        <v>0</v>
      </c>
      <c r="BC35" s="94">
        <f t="shared" si="13"/>
        <v>0</v>
      </c>
      <c r="BD35" s="94">
        <f t="shared" si="14"/>
        <v>0</v>
      </c>
      <c r="BE35" s="94">
        <f t="shared" si="15"/>
        <v>0</v>
      </c>
      <c r="BF35" s="94">
        <f t="shared" si="16"/>
        <v>0</v>
      </c>
      <c r="BG35" s="94">
        <f t="shared" si="17"/>
        <v>0</v>
      </c>
    </row>
    <row r="36" spans="1:59" ht="20.25" customHeight="1">
      <c r="A36" s="97">
        <v>28</v>
      </c>
      <c r="B36" s="98"/>
      <c r="C36" s="713"/>
      <c r="D36" s="714"/>
      <c r="E36" s="713"/>
      <c r="F36" s="714"/>
      <c r="G36" s="713"/>
      <c r="H36" s="714"/>
      <c r="I36" s="713"/>
      <c r="J36" s="714"/>
      <c r="K36" s="99"/>
      <c r="L36" s="99"/>
      <c r="M36" s="725"/>
      <c r="N36" s="726"/>
      <c r="O36" s="726"/>
      <c r="P36" s="727"/>
      <c r="Q36" s="728"/>
      <c r="R36" s="729"/>
      <c r="S36" s="730"/>
      <c r="T36" s="728"/>
      <c r="U36" s="729"/>
      <c r="V36" s="730"/>
      <c r="W36" s="337"/>
      <c r="X36" s="338"/>
      <c r="Y36" s="723"/>
      <c r="Z36" s="724"/>
      <c r="AA36" s="269"/>
      <c r="AB36" s="270"/>
      <c r="AC36" s="270"/>
      <c r="AD36" s="270"/>
      <c r="AE36" s="270"/>
      <c r="AF36" s="270"/>
      <c r="AG36" s="270"/>
      <c r="AH36" s="270"/>
      <c r="AI36" s="271"/>
      <c r="AJ36" s="26"/>
      <c r="AK36" s="26"/>
      <c r="AL36" s="26"/>
      <c r="AM36" s="38">
        <f t="shared" si="7"/>
        <v>0</v>
      </c>
      <c r="AN36" s="93">
        <f t="shared" si="8"/>
        <v>0</v>
      </c>
      <c r="AO36" s="94">
        <f t="shared" si="9"/>
        <v>0</v>
      </c>
      <c r="AP36" s="94">
        <f t="shared" si="18"/>
        <v>0</v>
      </c>
      <c r="AQ36" s="94">
        <f t="shared" si="0"/>
        <v>0</v>
      </c>
      <c r="AR36" s="94">
        <f t="shared" si="1"/>
        <v>0</v>
      </c>
      <c r="AS36" s="94">
        <f t="shared" si="10"/>
        <v>0</v>
      </c>
      <c r="AT36" s="94">
        <f t="shared" si="20"/>
        <v>0</v>
      </c>
      <c r="AU36" s="94">
        <f t="shared" si="19"/>
        <v>0</v>
      </c>
      <c r="AV36" s="94">
        <f t="shared" si="3"/>
        <v>0</v>
      </c>
      <c r="AW36" s="94">
        <f t="shared" si="4"/>
        <v>0</v>
      </c>
      <c r="AX36" s="94">
        <f t="shared" si="11"/>
        <v>0</v>
      </c>
      <c r="AY36" s="100">
        <f t="shared" si="5"/>
        <v>0</v>
      </c>
      <c r="AZ36" s="100">
        <f t="shared" si="6"/>
        <v>0</v>
      </c>
      <c r="BB36" s="94">
        <f t="shared" si="12"/>
        <v>0</v>
      </c>
      <c r="BC36" s="94">
        <f t="shared" si="13"/>
        <v>0</v>
      </c>
      <c r="BD36" s="94">
        <f t="shared" si="14"/>
        <v>0</v>
      </c>
      <c r="BE36" s="94">
        <f t="shared" si="15"/>
        <v>0</v>
      </c>
      <c r="BF36" s="94">
        <f t="shared" si="16"/>
        <v>0</v>
      </c>
      <c r="BG36" s="94">
        <f t="shared" si="17"/>
        <v>0</v>
      </c>
    </row>
    <row r="37" spans="1:59" ht="20.25" customHeight="1">
      <c r="A37" s="101">
        <v>29</v>
      </c>
      <c r="B37" s="98"/>
      <c r="C37" s="713"/>
      <c r="D37" s="714"/>
      <c r="E37" s="713"/>
      <c r="F37" s="714"/>
      <c r="G37" s="713"/>
      <c r="H37" s="714"/>
      <c r="I37" s="713"/>
      <c r="J37" s="714"/>
      <c r="K37" s="99"/>
      <c r="L37" s="99"/>
      <c r="M37" s="725"/>
      <c r="N37" s="726"/>
      <c r="O37" s="726"/>
      <c r="P37" s="727"/>
      <c r="Q37" s="728"/>
      <c r="R37" s="729"/>
      <c r="S37" s="730"/>
      <c r="T37" s="728"/>
      <c r="U37" s="729"/>
      <c r="V37" s="730"/>
      <c r="W37" s="337"/>
      <c r="X37" s="338"/>
      <c r="Y37" s="723"/>
      <c r="Z37" s="724"/>
      <c r="AA37" s="269"/>
      <c r="AB37" s="270"/>
      <c r="AC37" s="270"/>
      <c r="AD37" s="270"/>
      <c r="AE37" s="270"/>
      <c r="AF37" s="270"/>
      <c r="AG37" s="270"/>
      <c r="AH37" s="270"/>
      <c r="AI37" s="271"/>
      <c r="AJ37" s="26"/>
      <c r="AK37" s="26"/>
      <c r="AL37" s="26"/>
      <c r="AM37" s="38">
        <f t="shared" si="7"/>
        <v>0</v>
      </c>
      <c r="AN37" s="93">
        <f t="shared" si="8"/>
        <v>0</v>
      </c>
      <c r="AO37" s="94">
        <f t="shared" si="9"/>
        <v>0</v>
      </c>
      <c r="AP37" s="94">
        <f t="shared" si="18"/>
        <v>0</v>
      </c>
      <c r="AQ37" s="94">
        <f t="shared" si="0"/>
        <v>0</v>
      </c>
      <c r="AR37" s="94">
        <f t="shared" si="1"/>
        <v>0</v>
      </c>
      <c r="AS37" s="94">
        <f t="shared" si="10"/>
        <v>0</v>
      </c>
      <c r="AT37" s="94">
        <f t="shared" si="20"/>
        <v>0</v>
      </c>
      <c r="AU37" s="94">
        <f t="shared" si="19"/>
        <v>0</v>
      </c>
      <c r="AV37" s="94">
        <f t="shared" si="3"/>
        <v>0</v>
      </c>
      <c r="AW37" s="94">
        <f t="shared" si="4"/>
        <v>0</v>
      </c>
      <c r="AX37" s="94">
        <f t="shared" si="11"/>
        <v>0</v>
      </c>
      <c r="AY37" s="100">
        <f t="shared" si="5"/>
        <v>0</v>
      </c>
      <c r="AZ37" s="100">
        <f t="shared" si="6"/>
        <v>0</v>
      </c>
      <c r="BB37" s="94">
        <f t="shared" si="12"/>
        <v>0</v>
      </c>
      <c r="BC37" s="94">
        <f t="shared" si="13"/>
        <v>0</v>
      </c>
      <c r="BD37" s="94">
        <f t="shared" si="14"/>
        <v>0</v>
      </c>
      <c r="BE37" s="94">
        <f t="shared" si="15"/>
        <v>0</v>
      </c>
      <c r="BF37" s="94">
        <f t="shared" si="16"/>
        <v>0</v>
      </c>
      <c r="BG37" s="94">
        <f t="shared" si="17"/>
        <v>0</v>
      </c>
    </row>
    <row r="38" spans="1:59" ht="20.25" customHeight="1">
      <c r="A38" s="101">
        <v>30</v>
      </c>
      <c r="B38" s="98"/>
      <c r="C38" s="713"/>
      <c r="D38" s="714"/>
      <c r="E38" s="713"/>
      <c r="F38" s="714"/>
      <c r="G38" s="713"/>
      <c r="H38" s="714"/>
      <c r="I38" s="713"/>
      <c r="J38" s="714"/>
      <c r="K38" s="99"/>
      <c r="L38" s="99"/>
      <c r="M38" s="725"/>
      <c r="N38" s="726"/>
      <c r="O38" s="726"/>
      <c r="P38" s="727"/>
      <c r="Q38" s="728"/>
      <c r="R38" s="729"/>
      <c r="S38" s="730"/>
      <c r="T38" s="728"/>
      <c r="U38" s="729"/>
      <c r="V38" s="730"/>
      <c r="W38" s="337"/>
      <c r="X38" s="338"/>
      <c r="Y38" s="723"/>
      <c r="Z38" s="724"/>
      <c r="AA38" s="269"/>
      <c r="AB38" s="270"/>
      <c r="AC38" s="270"/>
      <c r="AD38" s="270"/>
      <c r="AE38" s="270"/>
      <c r="AF38" s="270"/>
      <c r="AG38" s="270"/>
      <c r="AH38" s="270"/>
      <c r="AI38" s="271"/>
      <c r="AJ38" s="26"/>
      <c r="AK38" s="26"/>
      <c r="AL38" s="26"/>
      <c r="AM38" s="38">
        <f t="shared" si="7"/>
        <v>0</v>
      </c>
      <c r="AN38" s="93">
        <f t="shared" si="8"/>
        <v>0</v>
      </c>
      <c r="AO38" s="94">
        <f t="shared" si="9"/>
        <v>0</v>
      </c>
      <c r="AP38" s="94">
        <f t="shared" si="18"/>
        <v>0</v>
      </c>
      <c r="AQ38" s="94">
        <f t="shared" si="0"/>
        <v>0</v>
      </c>
      <c r="AR38" s="94">
        <f t="shared" si="1"/>
        <v>0</v>
      </c>
      <c r="AS38" s="94">
        <f t="shared" si="10"/>
        <v>0</v>
      </c>
      <c r="AT38" s="94">
        <f t="shared" si="20"/>
        <v>0</v>
      </c>
      <c r="AU38" s="94">
        <f t="shared" si="19"/>
        <v>0</v>
      </c>
      <c r="AV38" s="94">
        <f t="shared" si="3"/>
        <v>0</v>
      </c>
      <c r="AW38" s="94">
        <f t="shared" si="4"/>
        <v>0</v>
      </c>
      <c r="AX38" s="94">
        <f t="shared" si="11"/>
        <v>0</v>
      </c>
      <c r="AY38" s="100">
        <f t="shared" si="5"/>
        <v>0</v>
      </c>
      <c r="AZ38" s="100">
        <f t="shared" si="6"/>
        <v>0</v>
      </c>
      <c r="BB38" s="94">
        <f t="shared" si="12"/>
        <v>0</v>
      </c>
      <c r="BC38" s="94">
        <f t="shared" si="13"/>
        <v>0</v>
      </c>
      <c r="BD38" s="94">
        <f t="shared" si="14"/>
        <v>0</v>
      </c>
      <c r="BE38" s="94">
        <f t="shared" si="15"/>
        <v>0</v>
      </c>
      <c r="BF38" s="94">
        <f t="shared" si="16"/>
        <v>0</v>
      </c>
      <c r="BG38" s="94">
        <f t="shared" si="17"/>
        <v>0</v>
      </c>
    </row>
    <row r="39" spans="1:59" ht="20.25" customHeight="1" thickBot="1">
      <c r="A39" s="102">
        <v>31</v>
      </c>
      <c r="B39" s="103"/>
      <c r="C39" s="745"/>
      <c r="D39" s="746"/>
      <c r="E39" s="745"/>
      <c r="F39" s="746"/>
      <c r="G39" s="745"/>
      <c r="H39" s="746"/>
      <c r="I39" s="745"/>
      <c r="J39" s="746"/>
      <c r="K39" s="99"/>
      <c r="L39" s="99"/>
      <c r="M39" s="725"/>
      <c r="N39" s="726"/>
      <c r="O39" s="726"/>
      <c r="P39" s="727"/>
      <c r="Q39" s="747"/>
      <c r="R39" s="748"/>
      <c r="S39" s="749"/>
      <c r="T39" s="747"/>
      <c r="U39" s="748"/>
      <c r="V39" s="749"/>
      <c r="W39" s="342"/>
      <c r="X39" s="343"/>
      <c r="Y39" s="723"/>
      <c r="Z39" s="724"/>
      <c r="AA39" s="344"/>
      <c r="AB39" s="345"/>
      <c r="AC39" s="345"/>
      <c r="AD39" s="345"/>
      <c r="AE39" s="345"/>
      <c r="AF39" s="345"/>
      <c r="AG39" s="345"/>
      <c r="AH39" s="345"/>
      <c r="AI39" s="346"/>
      <c r="AJ39" s="26"/>
      <c r="AK39" s="26"/>
      <c r="AL39" s="26"/>
      <c r="AM39" s="39">
        <f t="shared" si="7"/>
        <v>0</v>
      </c>
      <c r="AN39" s="93">
        <f t="shared" si="8"/>
        <v>0</v>
      </c>
      <c r="AO39" s="94">
        <f t="shared" si="9"/>
        <v>0</v>
      </c>
      <c r="AP39" s="94">
        <f t="shared" si="18"/>
        <v>0</v>
      </c>
      <c r="AQ39" s="94">
        <f t="shared" si="0"/>
        <v>0</v>
      </c>
      <c r="AR39" s="104">
        <f t="shared" si="1"/>
        <v>0</v>
      </c>
      <c r="AS39" s="94">
        <f t="shared" si="10"/>
        <v>0</v>
      </c>
      <c r="AT39" s="94">
        <f t="shared" si="20"/>
        <v>0</v>
      </c>
      <c r="AU39" s="94">
        <f t="shared" si="19"/>
        <v>0</v>
      </c>
      <c r="AV39" s="94">
        <f t="shared" si="3"/>
        <v>0</v>
      </c>
      <c r="AW39" s="104">
        <f t="shared" si="4"/>
        <v>0</v>
      </c>
      <c r="AX39" s="104">
        <f t="shared" si="11"/>
        <v>0</v>
      </c>
      <c r="AY39" s="105">
        <f t="shared" si="5"/>
        <v>0</v>
      </c>
      <c r="AZ39" s="105">
        <f t="shared" si="6"/>
        <v>0</v>
      </c>
      <c r="BB39" s="104">
        <f t="shared" si="12"/>
        <v>0</v>
      </c>
      <c r="BC39" s="104">
        <f t="shared" si="13"/>
        <v>0</v>
      </c>
      <c r="BD39" s="104">
        <f t="shared" si="14"/>
        <v>0</v>
      </c>
      <c r="BE39" s="104">
        <f t="shared" si="15"/>
        <v>0</v>
      </c>
      <c r="BF39" s="104">
        <f t="shared" si="16"/>
        <v>0</v>
      </c>
      <c r="BG39" s="104">
        <f t="shared" si="17"/>
        <v>0</v>
      </c>
    </row>
    <row r="40" spans="1:59" ht="21" customHeight="1" thickTop="1">
      <c r="A40" s="731" t="s">
        <v>74</v>
      </c>
      <c r="B40" s="732"/>
      <c r="C40" s="769"/>
      <c r="D40" s="770"/>
      <c r="E40" s="770" t="s">
        <v>103</v>
      </c>
      <c r="F40" s="772"/>
      <c r="G40" s="735" t="s">
        <v>73</v>
      </c>
      <c r="H40" s="736"/>
      <c r="I40" s="736"/>
      <c r="J40" s="736"/>
      <c r="K40" s="736"/>
      <c r="L40" s="737"/>
      <c r="M40" s="262"/>
      <c r="N40" s="262"/>
      <c r="O40" s="741"/>
      <c r="P40" s="742"/>
      <c r="Q40" s="262"/>
      <c r="R40" s="741"/>
      <c r="S40" s="742"/>
      <c r="T40" s="261"/>
      <c r="U40" s="741"/>
      <c r="V40" s="742"/>
      <c r="W40" s="253"/>
      <c r="X40" s="254"/>
      <c r="Y40" s="253"/>
      <c r="Z40" s="255"/>
      <c r="AA40" s="257" t="s">
        <v>100</v>
      </c>
      <c r="AB40" s="258"/>
      <c r="AC40" s="261"/>
      <c r="AD40" s="262"/>
      <c r="AE40" s="262"/>
      <c r="AF40" s="262"/>
      <c r="AG40" s="262"/>
      <c r="AH40" s="262"/>
      <c r="AI40" s="263"/>
      <c r="AJ40" s="26"/>
      <c r="AK40" s="26"/>
      <c r="AL40" s="26"/>
      <c r="AM40" s="27">
        <f>SUM(AM9:AM39)</f>
        <v>0</v>
      </c>
      <c r="AN40" s="5">
        <f>SUM(AN9:AN39)</f>
        <v>0</v>
      </c>
      <c r="AO40" s="5">
        <f>SUM(AO9:AO39)</f>
        <v>0</v>
      </c>
      <c r="AP40" s="5">
        <f t="shared" ref="AP40:AV40" si="21">SUM(AP9:AP39)</f>
        <v>0</v>
      </c>
      <c r="AQ40" s="5">
        <f t="shared" si="21"/>
        <v>0</v>
      </c>
      <c r="AR40" s="5">
        <f t="shared" si="21"/>
        <v>0</v>
      </c>
      <c r="AS40" s="5">
        <f t="shared" si="21"/>
        <v>0</v>
      </c>
      <c r="AT40" s="5">
        <f t="shared" si="21"/>
        <v>0</v>
      </c>
      <c r="AU40" s="5">
        <f t="shared" si="21"/>
        <v>0</v>
      </c>
      <c r="AV40" s="5">
        <f t="shared" si="21"/>
        <v>0</v>
      </c>
      <c r="AW40" s="62">
        <f>SUM(AW9:AW39)</f>
        <v>0</v>
      </c>
      <c r="AX40" s="5">
        <f>SUM(AX9:AX39)</f>
        <v>0</v>
      </c>
      <c r="AY40" s="5">
        <f>SUM(AY9:AY39)</f>
        <v>0</v>
      </c>
      <c r="AZ40" s="5">
        <f>SUM(AZ9:AZ39)</f>
        <v>0</v>
      </c>
      <c r="BB40" s="62">
        <f t="shared" ref="BB40:BG40" si="22">SUM(BB9:BB39)</f>
        <v>0</v>
      </c>
      <c r="BC40" s="62">
        <f t="shared" si="22"/>
        <v>0</v>
      </c>
      <c r="BD40" s="62">
        <f t="shared" si="22"/>
        <v>0</v>
      </c>
      <c r="BE40" s="62">
        <f t="shared" si="22"/>
        <v>0</v>
      </c>
      <c r="BF40" s="62">
        <f t="shared" si="22"/>
        <v>0</v>
      </c>
      <c r="BG40" s="62">
        <f t="shared" si="22"/>
        <v>0</v>
      </c>
    </row>
    <row r="41" spans="1:59" ht="21" customHeight="1" thickBot="1">
      <c r="A41" s="733"/>
      <c r="B41" s="734"/>
      <c r="C41" s="771"/>
      <c r="D41" s="743"/>
      <c r="E41" s="743"/>
      <c r="F41" s="773"/>
      <c r="G41" s="738"/>
      <c r="H41" s="739"/>
      <c r="I41" s="739"/>
      <c r="J41" s="739"/>
      <c r="K41" s="739"/>
      <c r="L41" s="740"/>
      <c r="M41" s="604" t="s">
        <v>58</v>
      </c>
      <c r="N41" s="604"/>
      <c r="O41" s="743"/>
      <c r="P41" s="744"/>
      <c r="Q41" s="604" t="s">
        <v>13</v>
      </c>
      <c r="R41" s="743"/>
      <c r="S41" s="744"/>
      <c r="T41" s="607" t="s">
        <v>13</v>
      </c>
      <c r="U41" s="743"/>
      <c r="V41" s="744"/>
      <c r="W41" s="607" t="s">
        <v>38</v>
      </c>
      <c r="X41" s="608"/>
      <c r="Y41" s="607" t="s">
        <v>38</v>
      </c>
      <c r="Z41" s="604"/>
      <c r="AA41" s="259"/>
      <c r="AB41" s="260"/>
      <c r="AC41" s="264"/>
      <c r="AD41" s="265"/>
      <c r="AE41" s="265"/>
      <c r="AF41" s="265"/>
      <c r="AG41" s="265"/>
      <c r="AH41" s="265"/>
      <c r="AI41" s="266"/>
      <c r="AJ41" s="26"/>
      <c r="AK41" s="26"/>
      <c r="AL41" s="26"/>
    </row>
    <row r="42" spans="1:59" ht="14.25">
      <c r="A42" s="616" t="s">
        <v>30</v>
      </c>
      <c r="B42" s="617"/>
      <c r="C42" s="617"/>
      <c r="D42" s="617"/>
      <c r="E42" s="617"/>
      <c r="F42" s="617"/>
      <c r="G42" s="617"/>
      <c r="H42" s="617"/>
      <c r="I42" s="617"/>
      <c r="J42" s="617"/>
      <c r="K42" s="617"/>
      <c r="L42" s="617"/>
      <c r="M42" s="617"/>
      <c r="N42" s="617"/>
      <c r="O42" s="617"/>
      <c r="P42" s="617"/>
      <c r="Q42" s="617"/>
      <c r="R42" s="617"/>
      <c r="S42" s="617"/>
      <c r="T42" s="617"/>
      <c r="U42" s="617"/>
      <c r="V42" s="617"/>
      <c r="W42" s="618"/>
      <c r="X42" s="619" t="s">
        <v>31</v>
      </c>
      <c r="Y42" s="619"/>
      <c r="Z42" s="619"/>
      <c r="AA42" s="619"/>
      <c r="AB42" s="619"/>
      <c r="AC42" s="619"/>
      <c r="AD42" s="619"/>
      <c r="AE42" s="619"/>
      <c r="AF42" s="619"/>
      <c r="AG42" s="619"/>
      <c r="AH42" s="619"/>
      <c r="AI42" s="620"/>
      <c r="AJ42" s="26"/>
      <c r="AK42" s="26"/>
      <c r="AL42" s="26"/>
      <c r="AM42" s="2"/>
      <c r="AS42" s="2"/>
      <c r="AT42" s="2"/>
      <c r="AU42" s="2"/>
      <c r="AV42" s="2"/>
      <c r="AW42" s="106"/>
      <c r="AX42" s="106"/>
    </row>
    <row r="43" spans="1:59" ht="18" customHeight="1">
      <c r="A43" s="750" t="s">
        <v>28</v>
      </c>
      <c r="B43" s="751"/>
      <c r="C43" s="751"/>
      <c r="D43" s="752"/>
      <c r="E43" s="107" t="s">
        <v>81</v>
      </c>
      <c r="F43" s="753"/>
      <c r="G43" s="753"/>
      <c r="H43" s="108" t="s">
        <v>33</v>
      </c>
      <c r="I43" s="108" t="s">
        <v>20</v>
      </c>
      <c r="J43" s="754"/>
      <c r="K43" s="754"/>
      <c r="L43" s="754"/>
      <c r="M43" s="755" t="s">
        <v>10</v>
      </c>
      <c r="N43" s="756"/>
      <c r="O43" s="755" t="s">
        <v>19</v>
      </c>
      <c r="P43" s="756"/>
      <c r="Q43" s="757"/>
      <c r="R43" s="757"/>
      <c r="S43" s="757"/>
      <c r="T43" s="757"/>
      <c r="U43" s="757"/>
      <c r="V43" s="757"/>
      <c r="W43" s="109" t="s">
        <v>10</v>
      </c>
      <c r="X43" s="110" t="s">
        <v>85</v>
      </c>
      <c r="Y43" s="768" t="s">
        <v>105</v>
      </c>
      <c r="Z43" s="768"/>
      <c r="AA43" s="768"/>
      <c r="AB43" s="768"/>
      <c r="AC43" s="112"/>
      <c r="AD43" s="131" t="s">
        <v>104</v>
      </c>
      <c r="AE43" s="111"/>
      <c r="AF43" s="758"/>
      <c r="AG43" s="758"/>
      <c r="AH43" s="758"/>
      <c r="AI43" s="47" t="s">
        <v>10</v>
      </c>
      <c r="AJ43" s="106"/>
      <c r="AK43" s="106"/>
      <c r="AL43" s="106"/>
      <c r="AM43" s="2"/>
      <c r="AS43" s="2"/>
      <c r="AT43" s="2"/>
      <c r="AU43" s="2"/>
      <c r="AV43" s="2"/>
    </row>
    <row r="44" spans="1:59" ht="18" customHeight="1">
      <c r="A44" s="750" t="s">
        <v>29</v>
      </c>
      <c r="B44" s="751"/>
      <c r="C44" s="751"/>
      <c r="D44" s="752"/>
      <c r="E44" s="113" t="s">
        <v>82</v>
      </c>
      <c r="F44" s="753"/>
      <c r="G44" s="753"/>
      <c r="H44" s="46" t="s">
        <v>33</v>
      </c>
      <c r="I44" s="46" t="s">
        <v>20</v>
      </c>
      <c r="J44" s="753"/>
      <c r="K44" s="753"/>
      <c r="L44" s="753"/>
      <c r="M44" s="759" t="s">
        <v>10</v>
      </c>
      <c r="N44" s="672"/>
      <c r="O44" s="759" t="s">
        <v>19</v>
      </c>
      <c r="P44" s="672"/>
      <c r="Q44" s="758"/>
      <c r="R44" s="758"/>
      <c r="S44" s="758"/>
      <c r="T44" s="758"/>
      <c r="U44" s="758"/>
      <c r="V44" s="758"/>
      <c r="W44" s="114" t="s">
        <v>10</v>
      </c>
      <c r="X44" s="110" t="s">
        <v>83</v>
      </c>
      <c r="Y44" s="115"/>
      <c r="Z44" s="46" t="s">
        <v>9</v>
      </c>
      <c r="AA44" s="46" t="s">
        <v>20</v>
      </c>
      <c r="AB44" s="753"/>
      <c r="AC44" s="753"/>
      <c r="AD44" s="46" t="s">
        <v>10</v>
      </c>
      <c r="AE44" s="46" t="s">
        <v>19</v>
      </c>
      <c r="AF44" s="758"/>
      <c r="AG44" s="758"/>
      <c r="AH44" s="758"/>
      <c r="AI44" s="47" t="s">
        <v>10</v>
      </c>
      <c r="AJ44" s="2"/>
      <c r="AK44" s="2"/>
      <c r="AL44" s="2"/>
      <c r="AM44" s="2"/>
      <c r="AT44" s="2"/>
      <c r="AU44" s="2"/>
      <c r="AV44" s="2"/>
    </row>
    <row r="45" spans="1:59" ht="18" customHeight="1" thickBot="1">
      <c r="A45" s="750" t="s">
        <v>11</v>
      </c>
      <c r="B45" s="751"/>
      <c r="C45" s="751"/>
      <c r="D45" s="752"/>
      <c r="E45" s="113" t="s">
        <v>83</v>
      </c>
      <c r="F45" s="753"/>
      <c r="G45" s="753"/>
      <c r="H45" s="46" t="s">
        <v>9</v>
      </c>
      <c r="I45" s="46" t="s">
        <v>20</v>
      </c>
      <c r="J45" s="753">
        <v>550</v>
      </c>
      <c r="K45" s="753"/>
      <c r="L45" s="753"/>
      <c r="M45" s="759" t="s">
        <v>10</v>
      </c>
      <c r="N45" s="759"/>
      <c r="O45" s="759" t="s">
        <v>19</v>
      </c>
      <c r="P45" s="759"/>
      <c r="Q45" s="758"/>
      <c r="R45" s="758"/>
      <c r="S45" s="758"/>
      <c r="T45" s="758"/>
      <c r="U45" s="758"/>
      <c r="V45" s="758"/>
      <c r="W45" s="114" t="s">
        <v>10</v>
      </c>
      <c r="X45" s="116" t="s">
        <v>84</v>
      </c>
      <c r="Y45" s="117"/>
      <c r="Z45" s="70" t="s">
        <v>9</v>
      </c>
      <c r="AA45" s="70" t="s">
        <v>20</v>
      </c>
      <c r="AB45" s="760"/>
      <c r="AC45" s="760"/>
      <c r="AD45" s="70" t="s">
        <v>10</v>
      </c>
      <c r="AE45" s="70" t="s">
        <v>19</v>
      </c>
      <c r="AF45" s="761"/>
      <c r="AG45" s="761"/>
      <c r="AH45" s="761"/>
      <c r="AI45" s="71" t="s">
        <v>10</v>
      </c>
      <c r="AJ45" s="2"/>
      <c r="AK45" s="2"/>
      <c r="AL45" s="2"/>
      <c r="AM45" s="2"/>
      <c r="AT45" s="2"/>
      <c r="AU45" s="2"/>
      <c r="AV45" s="2"/>
    </row>
    <row r="46" spans="1:59" ht="18" customHeight="1" thickTop="1" thickBot="1">
      <c r="A46" s="784" t="s">
        <v>25</v>
      </c>
      <c r="B46" s="785"/>
      <c r="C46" s="785"/>
      <c r="D46" s="786"/>
      <c r="E46" s="118" t="s">
        <v>84</v>
      </c>
      <c r="F46" s="760"/>
      <c r="G46" s="760"/>
      <c r="H46" s="119" t="s">
        <v>26</v>
      </c>
      <c r="I46" s="119" t="s">
        <v>27</v>
      </c>
      <c r="J46" s="787">
        <v>410</v>
      </c>
      <c r="K46" s="787"/>
      <c r="L46" s="787"/>
      <c r="M46" s="788" t="s">
        <v>10</v>
      </c>
      <c r="N46" s="789"/>
      <c r="O46" s="788" t="s">
        <v>19</v>
      </c>
      <c r="P46" s="789"/>
      <c r="Q46" s="790"/>
      <c r="R46" s="790"/>
      <c r="S46" s="790"/>
      <c r="T46" s="790"/>
      <c r="U46" s="790"/>
      <c r="V46" s="790"/>
      <c r="W46" s="120" t="s">
        <v>10</v>
      </c>
      <c r="X46" s="121" t="s">
        <v>60</v>
      </c>
      <c r="Y46" s="774" t="s">
        <v>62</v>
      </c>
      <c r="Z46" s="775"/>
      <c r="AA46" s="775"/>
      <c r="AB46" s="775"/>
      <c r="AC46" s="775"/>
      <c r="AD46" s="775"/>
      <c r="AE46" s="776"/>
      <c r="AF46" s="777"/>
      <c r="AG46" s="778"/>
      <c r="AH46" s="778"/>
      <c r="AI46" s="69" t="s">
        <v>10</v>
      </c>
      <c r="AJ46" s="2"/>
      <c r="AK46" s="2"/>
      <c r="AL46" s="2"/>
      <c r="AM46" s="2"/>
      <c r="AT46" s="2"/>
      <c r="AU46" s="2"/>
      <c r="AV46" s="2"/>
    </row>
    <row r="47" spans="1:59" ht="18" customHeight="1" thickTop="1" thickBot="1">
      <c r="A47" s="122" t="str">
        <f>IF(M4="一時利用","④","⑤")</f>
        <v>⑤</v>
      </c>
      <c r="B47" s="762" t="s">
        <v>59</v>
      </c>
      <c r="C47" s="763"/>
      <c r="D47" s="763"/>
      <c r="E47" s="763"/>
      <c r="F47" s="763"/>
      <c r="G47" s="763"/>
      <c r="H47" s="764"/>
      <c r="I47" s="123"/>
      <c r="J47" s="123"/>
      <c r="K47" s="123"/>
      <c r="L47" s="124"/>
      <c r="M47" s="124"/>
      <c r="N47" s="124"/>
      <c r="O47" s="765"/>
      <c r="P47" s="765"/>
      <c r="Q47" s="765"/>
      <c r="R47" s="765"/>
      <c r="S47" s="765"/>
      <c r="T47" s="765"/>
      <c r="U47" s="765"/>
      <c r="V47" s="765"/>
      <c r="W47" s="124" t="s">
        <v>10</v>
      </c>
      <c r="X47" s="125" t="s">
        <v>61</v>
      </c>
      <c r="Y47" s="779" t="s">
        <v>111</v>
      </c>
      <c r="Z47" s="780"/>
      <c r="AA47" s="780"/>
      <c r="AB47" s="780"/>
      <c r="AC47" s="780"/>
      <c r="AD47" s="780"/>
      <c r="AE47" s="781"/>
      <c r="AF47" s="782"/>
      <c r="AG47" s="783"/>
      <c r="AH47" s="783"/>
      <c r="AI47" s="54" t="s">
        <v>10</v>
      </c>
      <c r="AJ47" s="2"/>
      <c r="AK47" s="2"/>
      <c r="AL47" s="2"/>
      <c r="AM47" s="2"/>
      <c r="AT47" s="2"/>
      <c r="AU47" s="2"/>
      <c r="AV47" s="2"/>
    </row>
    <row r="48" spans="1:59" ht="18" customHeight="1" thickTop="1" thickBot="1">
      <c r="A48" s="122" t="str">
        <f>IF(M4="一時利用","⑤","⑥")</f>
        <v>⑥</v>
      </c>
      <c r="B48" s="762" t="s">
        <v>107</v>
      </c>
      <c r="C48" s="763"/>
      <c r="D48" s="763"/>
      <c r="E48" s="763"/>
      <c r="F48" s="763"/>
      <c r="G48" s="763"/>
      <c r="H48" s="764"/>
      <c r="I48" s="123"/>
      <c r="J48" s="123"/>
      <c r="K48" s="123"/>
      <c r="L48" s="124"/>
      <c r="M48" s="124"/>
      <c r="N48" s="124"/>
      <c r="O48" s="765"/>
      <c r="P48" s="765"/>
      <c r="Q48" s="765"/>
      <c r="R48" s="765"/>
      <c r="S48" s="765"/>
      <c r="T48" s="765"/>
      <c r="U48" s="765"/>
      <c r="V48" s="765"/>
      <c r="W48" s="126" t="s">
        <v>10</v>
      </c>
      <c r="X48" s="127" t="str">
        <f>IF(M4="一時利用","","④")</f>
        <v>④</v>
      </c>
      <c r="Y48" s="762" t="s">
        <v>106</v>
      </c>
      <c r="Z48" s="763"/>
      <c r="AA48" s="763"/>
      <c r="AB48" s="763"/>
      <c r="AC48" s="763"/>
      <c r="AD48" s="763"/>
      <c r="AE48" s="764"/>
      <c r="AF48" s="766"/>
      <c r="AG48" s="767"/>
      <c r="AH48" s="767"/>
      <c r="AI48" s="128" t="str">
        <f>IF(M4="一時利用","","円")</f>
        <v>円</v>
      </c>
      <c r="AJ48" s="2"/>
      <c r="AK48" s="2"/>
      <c r="AL48" s="2"/>
    </row>
    <row r="49" spans="1:38" ht="18" customHeight="1">
      <c r="A49" s="129" t="s">
        <v>94</v>
      </c>
      <c r="AJ49" s="2"/>
      <c r="AK49" s="2"/>
      <c r="AL49" s="2"/>
    </row>
    <row r="50" spans="1:38" ht="18" customHeight="1">
      <c r="A50" s="129" t="s">
        <v>95</v>
      </c>
      <c r="AJ50" s="2"/>
      <c r="AK50" s="2"/>
      <c r="AL50" s="2"/>
    </row>
  </sheetData>
  <sheetProtection formatCells="0" selectLockedCells="1"/>
  <mergeCells count="425">
    <mergeCell ref="B48:H48"/>
    <mergeCell ref="O48:V48"/>
    <mergeCell ref="Y48:AE48"/>
    <mergeCell ref="AF48:AH48"/>
    <mergeCell ref="Y43:AB43"/>
    <mergeCell ref="C40:D41"/>
    <mergeCell ref="E40:F41"/>
    <mergeCell ref="Y46:AE46"/>
    <mergeCell ref="AF46:AH46"/>
    <mergeCell ref="B47:H47"/>
    <mergeCell ref="O47:V47"/>
    <mergeCell ref="Y47:AE47"/>
    <mergeCell ref="AF47:AH47"/>
    <mergeCell ref="A46:D46"/>
    <mergeCell ref="F46:G46"/>
    <mergeCell ref="J46:L46"/>
    <mergeCell ref="M46:N46"/>
    <mergeCell ref="O46:P46"/>
    <mergeCell ref="Q46:V46"/>
    <mergeCell ref="AB44:AC44"/>
    <mergeCell ref="AF44:AH44"/>
    <mergeCell ref="A45:D45"/>
    <mergeCell ref="F45:G45"/>
    <mergeCell ref="J45:L45"/>
    <mergeCell ref="M45:N45"/>
    <mergeCell ref="O45:P45"/>
    <mergeCell ref="Q45:V45"/>
    <mergeCell ref="AB45:AC45"/>
    <mergeCell ref="AF45:AH45"/>
    <mergeCell ref="A44:D44"/>
    <mergeCell ref="F44:G44"/>
    <mergeCell ref="J44:L44"/>
    <mergeCell ref="M44:N44"/>
    <mergeCell ref="O44:P44"/>
    <mergeCell ref="Q44:V44"/>
    <mergeCell ref="A42:W42"/>
    <mergeCell ref="X42:AI42"/>
    <mergeCell ref="A43:D43"/>
    <mergeCell ref="F43:G43"/>
    <mergeCell ref="J43:L43"/>
    <mergeCell ref="M43:N43"/>
    <mergeCell ref="O43:P43"/>
    <mergeCell ref="Q43:V43"/>
    <mergeCell ref="AF43:AH43"/>
    <mergeCell ref="AA39:AI39"/>
    <mergeCell ref="A40:B41"/>
    <mergeCell ref="G40:L41"/>
    <mergeCell ref="M40:P40"/>
    <mergeCell ref="Q40:S40"/>
    <mergeCell ref="T40:V40"/>
    <mergeCell ref="W40:X40"/>
    <mergeCell ref="Y40:Z40"/>
    <mergeCell ref="AA40:AB41"/>
    <mergeCell ref="AC40:AI41"/>
    <mergeCell ref="M41:P41"/>
    <mergeCell ref="Q41:S41"/>
    <mergeCell ref="T41:V41"/>
    <mergeCell ref="W41:X41"/>
    <mergeCell ref="Y41:Z41"/>
    <mergeCell ref="C39:D39"/>
    <mergeCell ref="E39:F39"/>
    <mergeCell ref="G39:H39"/>
    <mergeCell ref="I39:J39"/>
    <mergeCell ref="M39:P39"/>
    <mergeCell ref="Q39:S39"/>
    <mergeCell ref="T39:V39"/>
    <mergeCell ref="W39:X39"/>
    <mergeCell ref="Y39:Z39"/>
    <mergeCell ref="AA37:AI37"/>
    <mergeCell ref="C38:D38"/>
    <mergeCell ref="E38:F38"/>
    <mergeCell ref="G38:H38"/>
    <mergeCell ref="I38:J38"/>
    <mergeCell ref="M38:P38"/>
    <mergeCell ref="Q38:S38"/>
    <mergeCell ref="T38:V38"/>
    <mergeCell ref="W38:X38"/>
    <mergeCell ref="Y38:Z38"/>
    <mergeCell ref="AA38:AI38"/>
    <mergeCell ref="C37:D37"/>
    <mergeCell ref="E37:F37"/>
    <mergeCell ref="G37:H37"/>
    <mergeCell ref="I37:J37"/>
    <mergeCell ref="M37:P37"/>
    <mergeCell ref="Q37:S37"/>
    <mergeCell ref="T37:V37"/>
    <mergeCell ref="W37:X37"/>
    <mergeCell ref="Y37:Z37"/>
    <mergeCell ref="AA35:AI35"/>
    <mergeCell ref="C36:D36"/>
    <mergeCell ref="E36:F36"/>
    <mergeCell ref="G36:H36"/>
    <mergeCell ref="I36:J36"/>
    <mergeCell ref="M36:P36"/>
    <mergeCell ref="Q36:S36"/>
    <mergeCell ref="T36:V36"/>
    <mergeCell ref="W36:X36"/>
    <mergeCell ref="Y36:Z36"/>
    <mergeCell ref="AA36:AI36"/>
    <mergeCell ref="C35:D35"/>
    <mergeCell ref="E35:F35"/>
    <mergeCell ref="G35:H35"/>
    <mergeCell ref="I35:J35"/>
    <mergeCell ref="M35:P35"/>
    <mergeCell ref="Q35:S35"/>
    <mergeCell ref="T35:V35"/>
    <mergeCell ref="W35:X35"/>
    <mergeCell ref="Y35:Z35"/>
    <mergeCell ref="AA33:AI33"/>
    <mergeCell ref="C34:D34"/>
    <mergeCell ref="E34:F34"/>
    <mergeCell ref="G34:H34"/>
    <mergeCell ref="I34:J34"/>
    <mergeCell ref="M34:P34"/>
    <mergeCell ref="Q34:S34"/>
    <mergeCell ref="T34:V34"/>
    <mergeCell ref="W34:X34"/>
    <mergeCell ref="Y34:Z34"/>
    <mergeCell ref="AA34:AI34"/>
    <mergeCell ref="C33:D33"/>
    <mergeCell ref="E33:F33"/>
    <mergeCell ref="G33:H33"/>
    <mergeCell ref="I33:J33"/>
    <mergeCell ref="M33:P33"/>
    <mergeCell ref="Q33:S33"/>
    <mergeCell ref="T33:V33"/>
    <mergeCell ref="W33:X33"/>
    <mergeCell ref="Y33:Z33"/>
    <mergeCell ref="AA31:AI31"/>
    <mergeCell ref="C32:D32"/>
    <mergeCell ref="E32:F32"/>
    <mergeCell ref="G32:H32"/>
    <mergeCell ref="I32:J32"/>
    <mergeCell ref="M32:P32"/>
    <mergeCell ref="Q32:S32"/>
    <mergeCell ref="T32:V32"/>
    <mergeCell ref="W32:X32"/>
    <mergeCell ref="Y32:Z32"/>
    <mergeCell ref="AA32:AI32"/>
    <mergeCell ref="C31:D31"/>
    <mergeCell ref="E31:F31"/>
    <mergeCell ref="G31:H31"/>
    <mergeCell ref="I31:J31"/>
    <mergeCell ref="M31:P31"/>
    <mergeCell ref="Q31:S31"/>
    <mergeCell ref="T31:V31"/>
    <mergeCell ref="W31:X31"/>
    <mergeCell ref="Y31:Z31"/>
    <mergeCell ref="AA29:AI29"/>
    <mergeCell ref="C30:D30"/>
    <mergeCell ref="E30:F30"/>
    <mergeCell ref="G30:H30"/>
    <mergeCell ref="I30:J30"/>
    <mergeCell ref="M30:P30"/>
    <mergeCell ref="Q30:S30"/>
    <mergeCell ref="T30:V30"/>
    <mergeCell ref="W30:X30"/>
    <mergeCell ref="Y30:Z30"/>
    <mergeCell ref="AA30:AI30"/>
    <mergeCell ref="C29:D29"/>
    <mergeCell ref="E29:F29"/>
    <mergeCell ref="G29:H29"/>
    <mergeCell ref="I29:J29"/>
    <mergeCell ref="M29:P29"/>
    <mergeCell ref="Q29:S29"/>
    <mergeCell ref="T29:V29"/>
    <mergeCell ref="W29:X29"/>
    <mergeCell ref="Y29:Z29"/>
    <mergeCell ref="AA27:AI27"/>
    <mergeCell ref="C28:D28"/>
    <mergeCell ref="E28:F28"/>
    <mergeCell ref="G28:H28"/>
    <mergeCell ref="I28:J28"/>
    <mergeCell ref="M28:P28"/>
    <mergeCell ref="Q28:S28"/>
    <mergeCell ref="T28:V28"/>
    <mergeCell ref="W28:X28"/>
    <mergeCell ref="Y28:Z28"/>
    <mergeCell ref="AA28:AI28"/>
    <mergeCell ref="C27:D27"/>
    <mergeCell ref="E27:F27"/>
    <mergeCell ref="G27:H27"/>
    <mergeCell ref="I27:J27"/>
    <mergeCell ref="M27:P27"/>
    <mergeCell ref="Q27:S27"/>
    <mergeCell ref="T27:V27"/>
    <mergeCell ref="W27:X27"/>
    <mergeCell ref="Y27:Z27"/>
    <mergeCell ref="AA25:AI25"/>
    <mergeCell ref="C26:D26"/>
    <mergeCell ref="E26:F26"/>
    <mergeCell ref="G26:H26"/>
    <mergeCell ref="I26:J26"/>
    <mergeCell ref="M26:P26"/>
    <mergeCell ref="Q26:S26"/>
    <mergeCell ref="T26:V26"/>
    <mergeCell ref="W26:X26"/>
    <mergeCell ref="Y26:Z26"/>
    <mergeCell ref="AA26:AI26"/>
    <mergeCell ref="C25:D25"/>
    <mergeCell ref="E25:F25"/>
    <mergeCell ref="G25:H25"/>
    <mergeCell ref="I25:J25"/>
    <mergeCell ref="M25:P25"/>
    <mergeCell ref="Q25:S25"/>
    <mergeCell ref="T25:V25"/>
    <mergeCell ref="W25:X25"/>
    <mergeCell ref="Y25:Z25"/>
    <mergeCell ref="AA23:AI23"/>
    <mergeCell ref="C24:D24"/>
    <mergeCell ref="E24:F24"/>
    <mergeCell ref="G24:H24"/>
    <mergeCell ref="I24:J24"/>
    <mergeCell ref="M24:P24"/>
    <mergeCell ref="Q24:S24"/>
    <mergeCell ref="T24:V24"/>
    <mergeCell ref="W24:X24"/>
    <mergeCell ref="Y24:Z24"/>
    <mergeCell ref="AA24:AI24"/>
    <mergeCell ref="C23:D23"/>
    <mergeCell ref="E23:F23"/>
    <mergeCell ref="G23:H23"/>
    <mergeCell ref="I23:J23"/>
    <mergeCell ref="M23:P23"/>
    <mergeCell ref="Q23:S23"/>
    <mergeCell ref="T23:V23"/>
    <mergeCell ref="W23:X23"/>
    <mergeCell ref="Y23:Z23"/>
    <mergeCell ref="AA21:AI21"/>
    <mergeCell ref="C22:D22"/>
    <mergeCell ref="E22:F22"/>
    <mergeCell ref="G22:H22"/>
    <mergeCell ref="I22:J22"/>
    <mergeCell ref="M22:P22"/>
    <mergeCell ref="Q22:S22"/>
    <mergeCell ref="T22:V22"/>
    <mergeCell ref="W22:X22"/>
    <mergeCell ref="Y22:Z22"/>
    <mergeCell ref="AA22:AI22"/>
    <mergeCell ref="C21:D21"/>
    <mergeCell ref="E21:F21"/>
    <mergeCell ref="G21:H21"/>
    <mergeCell ref="I21:J21"/>
    <mergeCell ref="M21:P21"/>
    <mergeCell ref="Q21:S21"/>
    <mergeCell ref="T21:V21"/>
    <mergeCell ref="W21:X21"/>
    <mergeCell ref="Y21:Z21"/>
    <mergeCell ref="AA19:AI19"/>
    <mergeCell ref="C20:D20"/>
    <mergeCell ref="E20:F20"/>
    <mergeCell ref="G20:H20"/>
    <mergeCell ref="I20:J20"/>
    <mergeCell ref="M20:P20"/>
    <mergeCell ref="Q20:S20"/>
    <mergeCell ref="T20:V20"/>
    <mergeCell ref="W20:X20"/>
    <mergeCell ref="Y20:Z20"/>
    <mergeCell ref="AA20:AI20"/>
    <mergeCell ref="C19:D19"/>
    <mergeCell ref="E19:F19"/>
    <mergeCell ref="G19:H19"/>
    <mergeCell ref="I19:J19"/>
    <mergeCell ref="M19:P19"/>
    <mergeCell ref="Q19:S19"/>
    <mergeCell ref="T19:V19"/>
    <mergeCell ref="W19:X19"/>
    <mergeCell ref="Y19:Z19"/>
    <mergeCell ref="AA17:AI17"/>
    <mergeCell ref="C18:D18"/>
    <mergeCell ref="E18:F18"/>
    <mergeCell ref="G18:H18"/>
    <mergeCell ref="I18:J18"/>
    <mergeCell ref="M18:P18"/>
    <mergeCell ref="Q18:S18"/>
    <mergeCell ref="T18:V18"/>
    <mergeCell ref="W18:X18"/>
    <mergeCell ref="Y18:Z18"/>
    <mergeCell ref="AA18:AI18"/>
    <mergeCell ref="C17:D17"/>
    <mergeCell ref="E17:F17"/>
    <mergeCell ref="G17:H17"/>
    <mergeCell ref="I17:J17"/>
    <mergeCell ref="M17:P17"/>
    <mergeCell ref="Q17:S17"/>
    <mergeCell ref="T17:V17"/>
    <mergeCell ref="W17:X17"/>
    <mergeCell ref="Y17:Z17"/>
    <mergeCell ref="AA15:AI15"/>
    <mergeCell ref="C16:D16"/>
    <mergeCell ref="E16:F16"/>
    <mergeCell ref="G16:H16"/>
    <mergeCell ref="I16:J16"/>
    <mergeCell ref="M16:P16"/>
    <mergeCell ref="Q16:S16"/>
    <mergeCell ref="T16:V16"/>
    <mergeCell ref="W16:X16"/>
    <mergeCell ref="Y16:Z16"/>
    <mergeCell ref="AA16:AI16"/>
    <mergeCell ref="C15:D15"/>
    <mergeCell ref="E15:F15"/>
    <mergeCell ref="G15:H15"/>
    <mergeCell ref="I15:J15"/>
    <mergeCell ref="M15:P15"/>
    <mergeCell ref="Q15:S15"/>
    <mergeCell ref="T15:V15"/>
    <mergeCell ref="W15:X15"/>
    <mergeCell ref="Y15:Z15"/>
    <mergeCell ref="AA13:AI13"/>
    <mergeCell ref="C14:D14"/>
    <mergeCell ref="E14:F14"/>
    <mergeCell ref="G14:H14"/>
    <mergeCell ref="I14:J14"/>
    <mergeCell ref="M14:P14"/>
    <mergeCell ref="Q14:S14"/>
    <mergeCell ref="T14:V14"/>
    <mergeCell ref="W14:X14"/>
    <mergeCell ref="Y14:Z14"/>
    <mergeCell ref="AA14:AI14"/>
    <mergeCell ref="C13:D13"/>
    <mergeCell ref="E13:F13"/>
    <mergeCell ref="G13:H13"/>
    <mergeCell ref="I13:J13"/>
    <mergeCell ref="M13:P13"/>
    <mergeCell ref="Q13:S13"/>
    <mergeCell ref="T13:V13"/>
    <mergeCell ref="W13:X13"/>
    <mergeCell ref="Y13:Z13"/>
    <mergeCell ref="AA11:AI11"/>
    <mergeCell ref="C12:D12"/>
    <mergeCell ref="E12:F12"/>
    <mergeCell ref="G12:H12"/>
    <mergeCell ref="I12:J12"/>
    <mergeCell ref="M12:P12"/>
    <mergeCell ref="Q12:S12"/>
    <mergeCell ref="T12:V12"/>
    <mergeCell ref="W12:X12"/>
    <mergeCell ref="Y12:Z12"/>
    <mergeCell ref="AA12:AI12"/>
    <mergeCell ref="C11:D11"/>
    <mergeCell ref="E11:F11"/>
    <mergeCell ref="G11:H11"/>
    <mergeCell ref="I11:J11"/>
    <mergeCell ref="M11:P11"/>
    <mergeCell ref="Q11:S11"/>
    <mergeCell ref="T11:V11"/>
    <mergeCell ref="W11:X11"/>
    <mergeCell ref="Y11:Z11"/>
    <mergeCell ref="AA10:AI10"/>
    <mergeCell ref="C9:D9"/>
    <mergeCell ref="E9:F9"/>
    <mergeCell ref="G9:H9"/>
    <mergeCell ref="I9:J9"/>
    <mergeCell ref="M9:P9"/>
    <mergeCell ref="Q9:S9"/>
    <mergeCell ref="T9:V9"/>
    <mergeCell ref="W9:X9"/>
    <mergeCell ref="Y9:Z9"/>
    <mergeCell ref="C10:D10"/>
    <mergeCell ref="E10:F10"/>
    <mergeCell ref="G10:H10"/>
    <mergeCell ref="I10:J10"/>
    <mergeCell ref="M10:P10"/>
    <mergeCell ref="Q10:S10"/>
    <mergeCell ref="T10:V10"/>
    <mergeCell ref="W10:X10"/>
    <mergeCell ref="Y10:Z10"/>
    <mergeCell ref="T6:V8"/>
    <mergeCell ref="W6:X8"/>
    <mergeCell ref="Y6:Z8"/>
    <mergeCell ref="AA6:AI8"/>
    <mergeCell ref="AN6:AN8"/>
    <mergeCell ref="AR7:AR8"/>
    <mergeCell ref="AT7:AT8"/>
    <mergeCell ref="AU7:AU8"/>
    <mergeCell ref="AA9:AI9"/>
    <mergeCell ref="A6:A8"/>
    <mergeCell ref="B6:B8"/>
    <mergeCell ref="C6:F6"/>
    <mergeCell ref="G6:J6"/>
    <mergeCell ref="K6:L6"/>
    <mergeCell ref="M6:P8"/>
    <mergeCell ref="AM5:AM8"/>
    <mergeCell ref="AN5:AR5"/>
    <mergeCell ref="AS5:AW5"/>
    <mergeCell ref="A5:C5"/>
    <mergeCell ref="D5:E5"/>
    <mergeCell ref="J5:L5"/>
    <mergeCell ref="M5:R5"/>
    <mergeCell ref="S5:V5"/>
    <mergeCell ref="AV6:AW6"/>
    <mergeCell ref="C7:D8"/>
    <mergeCell ref="E7:F8"/>
    <mergeCell ref="G7:H8"/>
    <mergeCell ref="I7:J8"/>
    <mergeCell ref="K7:K8"/>
    <mergeCell ref="L7:L8"/>
    <mergeCell ref="AO7:AO8"/>
    <mergeCell ref="AP7:AP8"/>
    <mergeCell ref="Q6:S8"/>
    <mergeCell ref="AX5:AX8"/>
    <mergeCell ref="AY5:AY8"/>
    <mergeCell ref="AZ5:AZ8"/>
    <mergeCell ref="AO6:AP6"/>
    <mergeCell ref="AQ6:AR6"/>
    <mergeCell ref="AS6:AS8"/>
    <mergeCell ref="AT6:AU6"/>
    <mergeCell ref="Z4:AI4"/>
    <mergeCell ref="AM4:AZ4"/>
    <mergeCell ref="X5:AD5"/>
    <mergeCell ref="AE5:AH5"/>
    <mergeCell ref="AQ7:AQ8"/>
    <mergeCell ref="AV7:AV8"/>
    <mergeCell ref="AW7:AW8"/>
    <mergeCell ref="A1:AH1"/>
    <mergeCell ref="A3:C3"/>
    <mergeCell ref="D3:I3"/>
    <mergeCell ref="J3:L3"/>
    <mergeCell ref="W3:Y3"/>
    <mergeCell ref="A4:C4"/>
    <mergeCell ref="D4:I4"/>
    <mergeCell ref="J4:L4"/>
    <mergeCell ref="W4:Y4"/>
    <mergeCell ref="M4:O4"/>
    <mergeCell ref="P4:V4"/>
  </mergeCells>
  <phoneticPr fontId="2"/>
  <conditionalFormatting sqref="B9:B39">
    <cfRule type="cellIs" dxfId="11" priority="2" stopIfTrue="1" operator="equal">
      <formula>"日"</formula>
    </cfRule>
    <cfRule type="cellIs" dxfId="10" priority="3" stopIfTrue="1" operator="equal">
      <formula>"土"</formula>
    </cfRule>
    <cfRule type="cellIs" dxfId="9" priority="4" stopIfTrue="1" operator="equal">
      <formula>"祝"</formula>
    </cfRule>
  </conditionalFormatting>
  <conditionalFormatting sqref="M40:P40">
    <cfRule type="expression" dxfId="8" priority="1" stopIfTrue="1">
      <formula>AND($M$40&gt;35,$M$4="一時利用")</formula>
    </cfRule>
  </conditionalFormatting>
  <dataValidations count="12">
    <dataValidation type="list" allowBlank="1" showInputMessage="1" showErrorMessage="1" sqref="B9:B39">
      <formula1>"月,火,水,木,金,土,日,祝"</formula1>
    </dataValidation>
    <dataValidation type="list" allowBlank="1" showInputMessage="1" showErrorMessage="1" sqref="S5">
      <formula1>"A,B,C"</formula1>
    </dataValidation>
    <dataValidation type="whole" imeMode="off" operator="lessThanOrEqual" allowBlank="1" showInputMessage="1" showErrorMessage="1" sqref="Q9:S39">
      <formula1>2</formula1>
    </dataValidation>
    <dataValidation type="whole" imeMode="off" operator="lessThanOrEqual" allowBlank="1" showInputMessage="1" showErrorMessage="1" sqref="T9:V39">
      <formula1>1</formula1>
    </dataValidation>
    <dataValidation imeMode="off" allowBlank="1" showInputMessage="1" showErrorMessage="1" sqref="Y9:Z39 AF48:AH48 C9:J39"/>
    <dataValidation imeMode="hiragana" allowBlank="1" showInputMessage="1" showErrorMessage="1" sqref="AA9:AI39 D3:I4 Z4"/>
    <dataValidation type="whole" imeMode="off" allowBlank="1" showInputMessage="1" showErrorMessage="1" sqref="A9:A39">
      <formula1>1</formula1>
      <formula2>31</formula2>
    </dataValidation>
    <dataValidation type="whole" imeMode="off" allowBlank="1" showInputMessage="1" showErrorMessage="1" sqref="M3:V3 Z3:AI3">
      <formula1>0</formula1>
      <formula2>9</formula2>
    </dataValidation>
    <dataValidation type="whole" imeMode="off" allowBlank="1" showInputMessage="1" showErrorMessage="1" sqref="AE5:AH5">
      <formula1>0</formula1>
      <formula2>37200</formula2>
    </dataValidation>
    <dataValidation type="list" allowBlank="1" showInputMessage="1" showErrorMessage="1" sqref="M5:R5">
      <formula1>"障害者,児童"</formula1>
    </dataValidation>
    <dataValidation allowBlank="1" showInputMessage="1" showErrorMessage="1" promptTitle="障害児通所の入力方法" prompt="_x000a_①「有Ⅰ」_x000a_　送迎（加算）を実施している障害児通所支援事業所において，障害児通所支援を提供し引き続き日中一時支援を提供し送迎を実施した場合。_x000a__x000a_②「有Ⅱ」_x000a_　①に該当しない場合。" sqref="L9:L39"/>
    <dataValidation allowBlank="1" showInputMessage="1" showErrorMessage="1" promptTitle="日中活動の入力方法" prompt="_x000a_①「有Ⅰ」_x000a_　日中活動を提供した後引き続き日中一時支援を提供し送迎を実施した場合。_x000a__x000a_②「有Ⅱ」_x000a_　日中活動を提供した後，日中活動を提供した事業所と同一の事業所と見なされる別の場所で日中一時支援を利用した場合。" sqref="K9:K39"/>
  </dataValidations>
  <pageMargins left="0.70866141732283472" right="0.19685039370078741" top="0.31496062992125984" bottom="0.19685039370078741" header="0.23622047244094491"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L50"/>
  <sheetViews>
    <sheetView showGridLines="0" view="pageBreakPreview" zoomScale="90" zoomScaleNormal="100" zoomScaleSheetLayoutView="90" workbookViewId="0">
      <selection activeCell="I10" sqref="I10:J10"/>
    </sheetView>
  </sheetViews>
  <sheetFormatPr defaultColWidth="9" defaultRowHeight="13.5"/>
  <cols>
    <col min="1" max="1" width="4.140625" style="212" customWidth="1"/>
    <col min="2" max="2" width="4.5703125" style="212" customWidth="1"/>
    <col min="3" max="10" width="3" style="152" customWidth="1"/>
    <col min="11" max="11" width="4.42578125" style="152" customWidth="1"/>
    <col min="12" max="12" width="4.28515625" style="152" customWidth="1"/>
    <col min="13" max="22" width="2.140625" style="152" customWidth="1"/>
    <col min="23" max="23" width="3.85546875" style="152" customWidth="1"/>
    <col min="24" max="24" width="3" style="152" customWidth="1"/>
    <col min="25" max="25" width="4" style="152" customWidth="1"/>
    <col min="26" max="38" width="3" style="152" customWidth="1"/>
    <col min="39" max="39" width="5.28515625" style="152" hidden="1" customWidth="1"/>
    <col min="40" max="50" width="5.140625" style="152" hidden="1" customWidth="1"/>
    <col min="51" max="51" width="6" style="152" hidden="1" customWidth="1"/>
    <col min="52" max="53" width="9" style="152" hidden="1" customWidth="1"/>
    <col min="54" max="59" width="9.42578125" style="152" hidden="1" customWidth="1"/>
    <col min="60" max="16384" width="9" style="152"/>
  </cols>
  <sheetData>
    <row r="1" spans="1:64" ht="18.75">
      <c r="A1" s="484" t="s">
        <v>129</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147"/>
      <c r="AN1" s="147"/>
      <c r="AO1" s="147"/>
      <c r="AP1" s="147"/>
      <c r="AQ1" s="147"/>
      <c r="AR1" s="147"/>
      <c r="AS1" s="147"/>
      <c r="AT1" s="147"/>
      <c r="AU1" s="147"/>
      <c r="AV1" s="147"/>
    </row>
    <row r="2" spans="1:64" ht="9.75" customHeight="1" thickBot="1">
      <c r="A2" s="147"/>
      <c r="B2" s="147"/>
      <c r="C2" s="147"/>
      <c r="D2" s="147"/>
      <c r="E2" s="147"/>
      <c r="F2" s="147"/>
      <c r="G2" s="147"/>
      <c r="H2" s="147"/>
      <c r="I2" s="147"/>
      <c r="J2" s="147"/>
      <c r="K2" s="147"/>
      <c r="L2" s="147"/>
      <c r="M2" s="147"/>
      <c r="N2" s="147"/>
      <c r="O2" s="147"/>
      <c r="P2" s="33"/>
      <c r="Q2" s="33"/>
      <c r="R2" s="33"/>
      <c r="S2" s="33"/>
      <c r="T2" s="33"/>
      <c r="U2" s="33"/>
      <c r="V2" s="33"/>
      <c r="W2" s="33"/>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row>
    <row r="3" spans="1:64" ht="19.5" customHeight="1">
      <c r="A3" s="485" t="s">
        <v>99</v>
      </c>
      <c r="B3" s="486"/>
      <c r="C3" s="486"/>
      <c r="D3" s="872" t="s">
        <v>117</v>
      </c>
      <c r="E3" s="873"/>
      <c r="F3" s="873"/>
      <c r="G3" s="873"/>
      <c r="H3" s="873"/>
      <c r="I3" s="873"/>
      <c r="J3" s="791" t="s">
        <v>54</v>
      </c>
      <c r="K3" s="792"/>
      <c r="L3" s="793"/>
      <c r="M3" s="874">
        <v>0</v>
      </c>
      <c r="N3" s="875">
        <v>0</v>
      </c>
      <c r="O3" s="875">
        <v>0</v>
      </c>
      <c r="P3" s="875">
        <v>0</v>
      </c>
      <c r="Q3" s="875">
        <v>0</v>
      </c>
      <c r="R3" s="875">
        <v>1</v>
      </c>
      <c r="S3" s="875">
        <v>2</v>
      </c>
      <c r="T3" s="875">
        <v>3</v>
      </c>
      <c r="U3" s="875">
        <v>4</v>
      </c>
      <c r="V3" s="876">
        <v>5</v>
      </c>
      <c r="W3" s="492" t="s">
        <v>97</v>
      </c>
      <c r="X3" s="493"/>
      <c r="Y3" s="493"/>
      <c r="Z3" s="874">
        <v>1</v>
      </c>
      <c r="AA3" s="875">
        <v>2</v>
      </c>
      <c r="AB3" s="875">
        <v>3</v>
      </c>
      <c r="AC3" s="875">
        <v>4</v>
      </c>
      <c r="AD3" s="875">
        <v>5</v>
      </c>
      <c r="AE3" s="875">
        <v>6</v>
      </c>
      <c r="AF3" s="875">
        <v>7</v>
      </c>
      <c r="AG3" s="875">
        <v>8</v>
      </c>
      <c r="AH3" s="875">
        <v>9</v>
      </c>
      <c r="AI3" s="877">
        <v>0</v>
      </c>
      <c r="AL3" s="156"/>
      <c r="AM3" s="156"/>
      <c r="AN3" s="156"/>
      <c r="AO3" s="156"/>
      <c r="AP3" s="156"/>
      <c r="AQ3" s="156"/>
      <c r="AR3" s="156"/>
      <c r="AS3" s="156"/>
      <c r="AT3" s="156"/>
      <c r="AU3" s="156"/>
      <c r="AV3" s="157"/>
    </row>
    <row r="4" spans="1:64" ht="19.5" customHeight="1">
      <c r="A4" s="494" t="s">
        <v>98</v>
      </c>
      <c r="B4" s="495"/>
      <c r="C4" s="495"/>
      <c r="D4" s="878" t="s">
        <v>118</v>
      </c>
      <c r="E4" s="879"/>
      <c r="F4" s="879"/>
      <c r="G4" s="879"/>
      <c r="H4" s="879"/>
      <c r="I4" s="879"/>
      <c r="J4" s="479" t="s">
        <v>55</v>
      </c>
      <c r="K4" s="480"/>
      <c r="L4" s="498"/>
      <c r="M4" s="880" t="s">
        <v>101</v>
      </c>
      <c r="N4" s="881"/>
      <c r="O4" s="881"/>
      <c r="P4" s="881"/>
      <c r="Q4" s="881"/>
      <c r="R4" s="881"/>
      <c r="S4" s="881"/>
      <c r="T4" s="881"/>
      <c r="U4" s="881"/>
      <c r="V4" s="881"/>
      <c r="W4" s="479" t="s">
        <v>43</v>
      </c>
      <c r="X4" s="501"/>
      <c r="Y4" s="501"/>
      <c r="Z4" s="882" t="s">
        <v>120</v>
      </c>
      <c r="AA4" s="883"/>
      <c r="AB4" s="883"/>
      <c r="AC4" s="883"/>
      <c r="AD4" s="883"/>
      <c r="AE4" s="883"/>
      <c r="AF4" s="883"/>
      <c r="AG4" s="883"/>
      <c r="AH4" s="883"/>
      <c r="AI4" s="884"/>
      <c r="AL4" s="156"/>
      <c r="AM4" s="514" t="s">
        <v>6</v>
      </c>
      <c r="AN4" s="514"/>
      <c r="AO4" s="514"/>
      <c r="AP4" s="514"/>
      <c r="AQ4" s="514"/>
      <c r="AR4" s="514"/>
      <c r="AS4" s="514"/>
      <c r="AT4" s="514"/>
      <c r="AU4" s="514"/>
      <c r="AV4" s="514"/>
      <c r="AW4" s="514"/>
      <c r="AX4" s="514"/>
      <c r="AY4" s="514"/>
      <c r="AZ4" s="514"/>
    </row>
    <row r="5" spans="1:64" ht="21.75" customHeight="1">
      <c r="A5" s="533" t="s">
        <v>15</v>
      </c>
      <c r="B5" s="495"/>
      <c r="C5" s="495"/>
      <c r="D5" s="479" t="s">
        <v>115</v>
      </c>
      <c r="E5" s="480"/>
      <c r="F5" s="885" t="s">
        <v>119</v>
      </c>
      <c r="G5" s="215" t="s">
        <v>16</v>
      </c>
      <c r="H5" s="885" t="s">
        <v>119</v>
      </c>
      <c r="I5" s="216" t="s">
        <v>17</v>
      </c>
      <c r="J5" s="479" t="s">
        <v>18</v>
      </c>
      <c r="K5" s="480"/>
      <c r="L5" s="498"/>
      <c r="M5" s="882" t="s">
        <v>113</v>
      </c>
      <c r="N5" s="886"/>
      <c r="O5" s="886"/>
      <c r="P5" s="883"/>
      <c r="Q5" s="883"/>
      <c r="R5" s="883"/>
      <c r="S5" s="887" t="s">
        <v>114</v>
      </c>
      <c r="T5" s="883"/>
      <c r="U5" s="883"/>
      <c r="V5" s="888"/>
      <c r="W5" s="244" t="s">
        <v>56</v>
      </c>
      <c r="X5" s="515" t="s">
        <v>57</v>
      </c>
      <c r="Y5" s="515"/>
      <c r="Z5" s="515"/>
      <c r="AA5" s="515"/>
      <c r="AB5" s="515"/>
      <c r="AC5" s="515"/>
      <c r="AD5" s="516"/>
      <c r="AE5" s="889">
        <v>4600</v>
      </c>
      <c r="AF5" s="889"/>
      <c r="AG5" s="889"/>
      <c r="AH5" s="890"/>
      <c r="AI5" s="159" t="s">
        <v>10</v>
      </c>
      <c r="AL5" s="157"/>
      <c r="AM5" s="540" t="s">
        <v>47</v>
      </c>
      <c r="AN5" s="543" t="s">
        <v>48</v>
      </c>
      <c r="AO5" s="544"/>
      <c r="AP5" s="544"/>
      <c r="AQ5" s="544"/>
      <c r="AR5" s="545"/>
      <c r="AS5" s="546" t="s">
        <v>37</v>
      </c>
      <c r="AT5" s="547"/>
      <c r="AU5" s="547"/>
      <c r="AV5" s="547"/>
      <c r="AW5" s="548"/>
      <c r="AX5" s="502" t="s">
        <v>63</v>
      </c>
      <c r="AY5" s="505" t="s">
        <v>7</v>
      </c>
      <c r="AZ5" s="505" t="s">
        <v>8</v>
      </c>
    </row>
    <row r="6" spans="1:64" ht="18.75" customHeight="1">
      <c r="A6" s="533" t="s">
        <v>12</v>
      </c>
      <c r="B6" s="495" t="s">
        <v>0</v>
      </c>
      <c r="C6" s="495" t="s">
        <v>39</v>
      </c>
      <c r="D6" s="495"/>
      <c r="E6" s="495"/>
      <c r="F6" s="495"/>
      <c r="G6" s="495" t="s">
        <v>40</v>
      </c>
      <c r="H6" s="495"/>
      <c r="I6" s="495"/>
      <c r="J6" s="495"/>
      <c r="K6" s="400" t="s">
        <v>45</v>
      </c>
      <c r="L6" s="400"/>
      <c r="M6" s="521" t="s">
        <v>24</v>
      </c>
      <c r="N6" s="527"/>
      <c r="O6" s="534"/>
      <c r="P6" s="535"/>
      <c r="Q6" s="521" t="s">
        <v>14</v>
      </c>
      <c r="R6" s="527"/>
      <c r="S6" s="527"/>
      <c r="T6" s="521" t="s">
        <v>130</v>
      </c>
      <c r="U6" s="527"/>
      <c r="V6" s="522"/>
      <c r="W6" s="521" t="s">
        <v>53</v>
      </c>
      <c r="X6" s="522"/>
      <c r="Y6" s="794" t="s">
        <v>102</v>
      </c>
      <c r="Z6" s="795"/>
      <c r="AA6" s="521" t="s">
        <v>23</v>
      </c>
      <c r="AB6" s="527"/>
      <c r="AC6" s="527"/>
      <c r="AD6" s="527"/>
      <c r="AE6" s="527"/>
      <c r="AF6" s="527"/>
      <c r="AG6" s="527"/>
      <c r="AH6" s="527"/>
      <c r="AI6" s="528"/>
      <c r="AJ6" s="160"/>
      <c r="AK6" s="160"/>
      <c r="AL6" s="160"/>
      <c r="AM6" s="541"/>
      <c r="AN6" s="508" t="s">
        <v>52</v>
      </c>
      <c r="AO6" s="400" t="s">
        <v>87</v>
      </c>
      <c r="AP6" s="400"/>
      <c r="AQ6" s="400" t="s">
        <v>88</v>
      </c>
      <c r="AR6" s="400"/>
      <c r="AS6" s="508" t="s">
        <v>52</v>
      </c>
      <c r="AT6" s="400" t="s">
        <v>87</v>
      </c>
      <c r="AU6" s="400"/>
      <c r="AV6" s="400" t="s">
        <v>88</v>
      </c>
      <c r="AW6" s="400"/>
      <c r="AX6" s="503"/>
      <c r="AY6" s="506"/>
      <c r="AZ6" s="506"/>
      <c r="BI6" s="160"/>
      <c r="BJ6" s="160"/>
      <c r="BK6" s="160"/>
      <c r="BL6" s="160"/>
    </row>
    <row r="7" spans="1:64" ht="17.25" customHeight="1">
      <c r="A7" s="533"/>
      <c r="B7" s="495"/>
      <c r="C7" s="400" t="s">
        <v>41</v>
      </c>
      <c r="D7" s="400"/>
      <c r="E7" s="400" t="s">
        <v>42</v>
      </c>
      <c r="F7" s="400"/>
      <c r="G7" s="400" t="s">
        <v>41</v>
      </c>
      <c r="H7" s="400"/>
      <c r="I7" s="400" t="s">
        <v>42</v>
      </c>
      <c r="J7" s="400"/>
      <c r="K7" s="367" t="s">
        <v>46</v>
      </c>
      <c r="L7" s="369" t="s">
        <v>93</v>
      </c>
      <c r="M7" s="523"/>
      <c r="N7" s="529"/>
      <c r="O7" s="536"/>
      <c r="P7" s="537"/>
      <c r="Q7" s="523"/>
      <c r="R7" s="529"/>
      <c r="S7" s="529"/>
      <c r="T7" s="523"/>
      <c r="U7" s="529"/>
      <c r="V7" s="524"/>
      <c r="W7" s="523"/>
      <c r="X7" s="524"/>
      <c r="Y7" s="796"/>
      <c r="Z7" s="797"/>
      <c r="AA7" s="523"/>
      <c r="AB7" s="529"/>
      <c r="AC7" s="529"/>
      <c r="AD7" s="529"/>
      <c r="AE7" s="529"/>
      <c r="AF7" s="529"/>
      <c r="AG7" s="529"/>
      <c r="AH7" s="529"/>
      <c r="AI7" s="530"/>
      <c r="AJ7" s="33"/>
      <c r="AK7" s="160"/>
      <c r="AL7" s="33"/>
      <c r="AM7" s="541"/>
      <c r="AN7" s="509"/>
      <c r="AO7" s="519" t="s">
        <v>49</v>
      </c>
      <c r="AP7" s="519" t="s">
        <v>7</v>
      </c>
      <c r="AQ7" s="519" t="s">
        <v>49</v>
      </c>
      <c r="AR7" s="519" t="s">
        <v>7</v>
      </c>
      <c r="AS7" s="509"/>
      <c r="AT7" s="519" t="s">
        <v>49</v>
      </c>
      <c r="AU7" s="519" t="s">
        <v>7</v>
      </c>
      <c r="AV7" s="519" t="s">
        <v>49</v>
      </c>
      <c r="AW7" s="519" t="s">
        <v>7</v>
      </c>
      <c r="AX7" s="503"/>
      <c r="AY7" s="506"/>
      <c r="AZ7" s="506"/>
      <c r="BI7" s="186"/>
      <c r="BJ7" s="186"/>
      <c r="BK7" s="186"/>
      <c r="BL7" s="186"/>
    </row>
    <row r="8" spans="1:64" ht="13.5" customHeight="1">
      <c r="A8" s="533"/>
      <c r="B8" s="495"/>
      <c r="C8" s="400"/>
      <c r="D8" s="400"/>
      <c r="E8" s="400"/>
      <c r="F8" s="400"/>
      <c r="G8" s="400"/>
      <c r="H8" s="400"/>
      <c r="I8" s="400"/>
      <c r="J8" s="400"/>
      <c r="K8" s="368"/>
      <c r="L8" s="370"/>
      <c r="M8" s="525"/>
      <c r="N8" s="531"/>
      <c r="O8" s="538"/>
      <c r="P8" s="539"/>
      <c r="Q8" s="525"/>
      <c r="R8" s="531"/>
      <c r="S8" s="531"/>
      <c r="T8" s="525"/>
      <c r="U8" s="531"/>
      <c r="V8" s="526"/>
      <c r="W8" s="525"/>
      <c r="X8" s="526"/>
      <c r="Y8" s="798"/>
      <c r="Z8" s="799"/>
      <c r="AA8" s="525"/>
      <c r="AB8" s="531"/>
      <c r="AC8" s="531"/>
      <c r="AD8" s="531"/>
      <c r="AE8" s="531"/>
      <c r="AF8" s="531"/>
      <c r="AG8" s="531"/>
      <c r="AH8" s="531"/>
      <c r="AI8" s="532"/>
      <c r="AJ8" s="161"/>
      <c r="AK8" s="160"/>
      <c r="AL8" s="161"/>
      <c r="AM8" s="542"/>
      <c r="AN8" s="510"/>
      <c r="AO8" s="520"/>
      <c r="AP8" s="520"/>
      <c r="AQ8" s="520"/>
      <c r="AR8" s="520"/>
      <c r="AS8" s="510"/>
      <c r="AT8" s="520"/>
      <c r="AU8" s="520"/>
      <c r="AV8" s="520"/>
      <c r="AW8" s="520"/>
      <c r="AX8" s="504"/>
      <c r="AY8" s="507"/>
      <c r="AZ8" s="507"/>
      <c r="BB8" s="162" t="s">
        <v>91</v>
      </c>
      <c r="BC8" s="162" t="s">
        <v>75</v>
      </c>
      <c r="BD8" s="162" t="s">
        <v>76</v>
      </c>
      <c r="BE8" s="162" t="s">
        <v>77</v>
      </c>
      <c r="BF8" s="162" t="s">
        <v>92</v>
      </c>
      <c r="BG8" s="162" t="s">
        <v>96</v>
      </c>
    </row>
    <row r="9" spans="1:64" ht="20.25" customHeight="1">
      <c r="A9" s="163">
        <v>1</v>
      </c>
      <c r="B9" s="164" t="s">
        <v>1</v>
      </c>
      <c r="C9" s="803"/>
      <c r="D9" s="804"/>
      <c r="E9" s="803"/>
      <c r="F9" s="804"/>
      <c r="G9" s="803"/>
      <c r="H9" s="804"/>
      <c r="I9" s="803"/>
      <c r="J9" s="804"/>
      <c r="K9" s="805"/>
      <c r="L9" s="805"/>
      <c r="M9" s="806"/>
      <c r="N9" s="807"/>
      <c r="O9" s="807"/>
      <c r="P9" s="808"/>
      <c r="Q9" s="809"/>
      <c r="R9" s="810"/>
      <c r="S9" s="811"/>
      <c r="T9" s="809"/>
      <c r="U9" s="810"/>
      <c r="V9" s="811"/>
      <c r="W9" s="812"/>
      <c r="X9" s="813"/>
      <c r="Y9" s="814"/>
      <c r="Z9" s="815"/>
      <c r="AA9" s="816"/>
      <c r="AB9" s="817"/>
      <c r="AC9" s="817"/>
      <c r="AD9" s="817"/>
      <c r="AE9" s="817"/>
      <c r="AF9" s="817"/>
      <c r="AG9" s="817"/>
      <c r="AH9" s="817"/>
      <c r="AI9" s="818"/>
      <c r="AJ9" s="161"/>
      <c r="AK9" s="161"/>
      <c r="AL9" s="161"/>
      <c r="AM9" s="166">
        <f>+IF(BB9&gt;0,0,Q9)</f>
        <v>0</v>
      </c>
      <c r="AN9" s="167">
        <f>+IF(K9="有Ⅰ",AO9,IF(K9="有Ⅱ",AO9,AQ9))</f>
        <v>0</v>
      </c>
      <c r="AO9" s="167">
        <f>+IF(AP9&gt;8,8,AP9)</f>
        <v>0</v>
      </c>
      <c r="AP9" s="167">
        <f>+IF(AR9-7&gt;0,AR9-7,0)</f>
        <v>0</v>
      </c>
      <c r="AQ9" s="167">
        <f t="shared" ref="AQ9:AQ39" si="0">+IF(AR9&gt;8,8,AR9)</f>
        <v>0</v>
      </c>
      <c r="AR9" s="167">
        <f t="shared" ref="AR9:AR39" si="1">+IF(B9="土",0,IF(B9="日",0,IF(B9="祝",0,AX9)))</f>
        <v>0</v>
      </c>
      <c r="AS9" s="168">
        <f>+IF(K9="有Ⅰ",AT9,IF(K9="有Ⅱ",AT9,AV9))</f>
        <v>0</v>
      </c>
      <c r="AT9" s="167">
        <f t="shared" ref="AT9:AT32" si="2">+IF(AU9&gt;8,8,AU9)</f>
        <v>0</v>
      </c>
      <c r="AU9" s="167">
        <f>+IF(AW9-7&gt;0,AW9-7,0)</f>
        <v>0</v>
      </c>
      <c r="AV9" s="167">
        <f t="shared" ref="AV9:AV39" si="3">+IF(AW9&gt;8,8,AW9)</f>
        <v>0</v>
      </c>
      <c r="AW9" s="167">
        <f t="shared" ref="AW9:AW39" si="4">+IF(B9="土",AX9,IF(B9="日",AX9,IF(B9="祝",AX9,0)))</f>
        <v>0</v>
      </c>
      <c r="AX9" s="167">
        <f>IF(AY9=0,IF(AZ9=0,0,1),AY9+1)</f>
        <v>0</v>
      </c>
      <c r="AY9" s="169">
        <f t="shared" ref="AY9:AY39" si="5">+HOUR(I9-G9+E9-C9)</f>
        <v>0</v>
      </c>
      <c r="AZ9" s="169">
        <f t="shared" ref="AZ9:AZ39" si="6">MINUTE(I9-G9+E9-C9)</f>
        <v>0</v>
      </c>
      <c r="BB9" s="170">
        <f>+IF(K9="有Ⅰ",1,IF(L9="有Ⅰ",2,0))</f>
        <v>0</v>
      </c>
      <c r="BC9" s="170">
        <f>IF(M9&gt;0,1,0)</f>
        <v>0</v>
      </c>
      <c r="BD9" s="170">
        <f>IF(W9&gt;0,IF(ISBLANK(Y9),1,0),0)</f>
        <v>0</v>
      </c>
      <c r="BE9" s="170">
        <f>IF(AO9+AT9&gt;0,IF(K9&lt;&gt;"有Ⅰ",1,IF(K9&lt;&gt;"有Ⅱ",1,0)),0)</f>
        <v>0</v>
      </c>
      <c r="BF9" s="170">
        <f>IF(Q9&gt;AM9,1,0)</f>
        <v>0</v>
      </c>
      <c r="BG9" s="170">
        <f>IF(BB9=1,IF(T9&gt;0,1,0),0)</f>
        <v>0</v>
      </c>
    </row>
    <row r="10" spans="1:64" ht="20.25" customHeight="1">
      <c r="A10" s="171">
        <v>2</v>
      </c>
      <c r="B10" s="172" t="s">
        <v>2</v>
      </c>
      <c r="C10" s="801">
        <v>0.58333333333333337</v>
      </c>
      <c r="D10" s="802"/>
      <c r="E10" s="801">
        <v>0.6875</v>
      </c>
      <c r="F10" s="802"/>
      <c r="G10" s="801"/>
      <c r="H10" s="802"/>
      <c r="I10" s="801"/>
      <c r="J10" s="802"/>
      <c r="K10" s="819"/>
      <c r="L10" s="819"/>
      <c r="M10" s="820">
        <v>3</v>
      </c>
      <c r="N10" s="821"/>
      <c r="O10" s="821"/>
      <c r="P10" s="822"/>
      <c r="Q10" s="823">
        <v>2</v>
      </c>
      <c r="R10" s="824"/>
      <c r="S10" s="825"/>
      <c r="T10" s="823"/>
      <c r="U10" s="824"/>
      <c r="V10" s="825"/>
      <c r="W10" s="826">
        <v>660</v>
      </c>
      <c r="X10" s="827"/>
      <c r="Y10" s="828">
        <v>660</v>
      </c>
      <c r="Z10" s="829"/>
      <c r="AA10" s="830" t="s">
        <v>121</v>
      </c>
      <c r="AB10" s="831"/>
      <c r="AC10" s="831"/>
      <c r="AD10" s="831"/>
      <c r="AE10" s="831"/>
      <c r="AF10" s="831"/>
      <c r="AG10" s="831"/>
      <c r="AH10" s="831"/>
      <c r="AI10" s="832"/>
      <c r="AJ10" s="161"/>
      <c r="AK10" s="161"/>
      <c r="AL10" s="161"/>
      <c r="AM10" s="174">
        <f t="shared" ref="AM10:AM39" si="7">+IF(BB10&gt;0,0,Q10)</f>
        <v>2</v>
      </c>
      <c r="AN10" s="167">
        <f t="shared" ref="AN10:AN39" si="8">+IF(K10="有Ⅰ",AO10,IF(K10="有Ⅱ",AO10,AQ10))</f>
        <v>3</v>
      </c>
      <c r="AO10" s="168">
        <f t="shared" ref="AO10:AO39" si="9">+IF(AP10&gt;8,8,AP10)</f>
        <v>0</v>
      </c>
      <c r="AP10" s="168">
        <f>+IF(AR10-7&gt;0,AR10-7,0)</f>
        <v>0</v>
      </c>
      <c r="AQ10" s="168">
        <f t="shared" si="0"/>
        <v>3</v>
      </c>
      <c r="AR10" s="168">
        <f t="shared" si="1"/>
        <v>3</v>
      </c>
      <c r="AS10" s="168">
        <f t="shared" ref="AS10:AS39" si="10">+IF(K10="有Ⅰ",AT10,IF(K10="有Ⅱ",AT10,AV10))</f>
        <v>0</v>
      </c>
      <c r="AT10" s="168">
        <f t="shared" si="2"/>
        <v>0</v>
      </c>
      <c r="AU10" s="168">
        <f>+IF(AW10-7&gt;0,AW10-7,0)</f>
        <v>0</v>
      </c>
      <c r="AV10" s="168">
        <f t="shared" si="3"/>
        <v>0</v>
      </c>
      <c r="AW10" s="168">
        <f t="shared" si="4"/>
        <v>0</v>
      </c>
      <c r="AX10" s="168">
        <f t="shared" ref="AX10:AX39" si="11">IF(AY10=0,IF(AZ10=0,0,1),AY10+1)</f>
        <v>3</v>
      </c>
      <c r="AY10" s="175">
        <f t="shared" si="5"/>
        <v>2</v>
      </c>
      <c r="AZ10" s="175">
        <f t="shared" si="6"/>
        <v>30</v>
      </c>
      <c r="BB10" s="168">
        <f t="shared" ref="BB10:BB39" si="12">+IF(K10="有Ⅰ",1,IF(L10="有Ⅰ",2,0))</f>
        <v>0</v>
      </c>
      <c r="BC10" s="168">
        <f t="shared" ref="BC10:BC39" si="13">IF(M10&gt;0,1,0)</f>
        <v>1</v>
      </c>
      <c r="BD10" s="168">
        <f t="shared" ref="BD10:BD39" si="14">IF(W10&gt;0,IF(ISBLANK(Y10),1,0),0)</f>
        <v>0</v>
      </c>
      <c r="BE10" s="168">
        <f t="shared" ref="BE10:BE39" si="15">IF(AO10+AT10&gt;0,IF(K10&lt;&gt;"有Ⅰ",1,IF(K10&lt;&gt;"有Ⅱ",1,0)),0)</f>
        <v>0</v>
      </c>
      <c r="BF10" s="168">
        <f t="shared" ref="BF10:BF39" si="16">IF(Q10&gt;AM10,1,0)</f>
        <v>0</v>
      </c>
      <c r="BG10" s="168">
        <f t="shared" ref="BG10:BG39" si="17">IF(BB10=1,IF(T10&gt;0,1,0),0)</f>
        <v>0</v>
      </c>
    </row>
    <row r="11" spans="1:64" ht="20.25" customHeight="1">
      <c r="A11" s="171">
        <v>3</v>
      </c>
      <c r="B11" s="172" t="s">
        <v>3</v>
      </c>
      <c r="C11" s="801">
        <v>0.58333333333333337</v>
      </c>
      <c r="D11" s="802"/>
      <c r="E11" s="801">
        <v>0.77083333333333337</v>
      </c>
      <c r="F11" s="802"/>
      <c r="G11" s="801"/>
      <c r="H11" s="802"/>
      <c r="I11" s="801"/>
      <c r="J11" s="802"/>
      <c r="K11" s="819"/>
      <c r="L11" s="819"/>
      <c r="M11" s="820">
        <v>5</v>
      </c>
      <c r="N11" s="821"/>
      <c r="O11" s="821"/>
      <c r="P11" s="822"/>
      <c r="Q11" s="823">
        <v>2</v>
      </c>
      <c r="R11" s="824"/>
      <c r="S11" s="825"/>
      <c r="T11" s="823"/>
      <c r="U11" s="824"/>
      <c r="V11" s="825"/>
      <c r="W11" s="826">
        <v>910</v>
      </c>
      <c r="X11" s="827"/>
      <c r="Y11" s="828">
        <v>910</v>
      </c>
      <c r="Z11" s="829"/>
      <c r="AA11" s="830" t="s">
        <v>122</v>
      </c>
      <c r="AB11" s="831"/>
      <c r="AC11" s="831"/>
      <c r="AD11" s="831"/>
      <c r="AE11" s="831"/>
      <c r="AF11" s="831"/>
      <c r="AG11" s="831"/>
      <c r="AH11" s="831"/>
      <c r="AI11" s="832"/>
      <c r="AJ11" s="176"/>
      <c r="AK11" s="176"/>
      <c r="AL11" s="176"/>
      <c r="AM11" s="174">
        <f t="shared" si="7"/>
        <v>2</v>
      </c>
      <c r="AN11" s="167">
        <f t="shared" si="8"/>
        <v>5</v>
      </c>
      <c r="AO11" s="168">
        <f t="shared" si="9"/>
        <v>0</v>
      </c>
      <c r="AP11" s="168">
        <f t="shared" ref="AP11:AP39" si="18">+IF(AR11-7&gt;0,AR11-7,0)</f>
        <v>0</v>
      </c>
      <c r="AQ11" s="168">
        <f t="shared" si="0"/>
        <v>5</v>
      </c>
      <c r="AR11" s="168">
        <f t="shared" si="1"/>
        <v>5</v>
      </c>
      <c r="AS11" s="168">
        <f t="shared" si="10"/>
        <v>0</v>
      </c>
      <c r="AT11" s="168">
        <f t="shared" si="2"/>
        <v>0</v>
      </c>
      <c r="AU11" s="168">
        <f t="shared" ref="AU11:AU39" si="19">+IF(AW11-7&gt;0,AW11-7,0)</f>
        <v>0</v>
      </c>
      <c r="AV11" s="168">
        <f t="shared" si="3"/>
        <v>0</v>
      </c>
      <c r="AW11" s="168">
        <f t="shared" si="4"/>
        <v>0</v>
      </c>
      <c r="AX11" s="168">
        <f t="shared" si="11"/>
        <v>5</v>
      </c>
      <c r="AY11" s="175">
        <f t="shared" si="5"/>
        <v>4</v>
      </c>
      <c r="AZ11" s="175">
        <f t="shared" si="6"/>
        <v>30</v>
      </c>
      <c r="BB11" s="168">
        <f t="shared" si="12"/>
        <v>0</v>
      </c>
      <c r="BC11" s="168">
        <f t="shared" si="13"/>
        <v>1</v>
      </c>
      <c r="BD11" s="168">
        <f t="shared" si="14"/>
        <v>0</v>
      </c>
      <c r="BE11" s="168">
        <f t="shared" si="15"/>
        <v>0</v>
      </c>
      <c r="BF11" s="168">
        <f t="shared" si="16"/>
        <v>0</v>
      </c>
      <c r="BG11" s="168">
        <f t="shared" si="17"/>
        <v>0</v>
      </c>
    </row>
    <row r="12" spans="1:64" ht="20.25" customHeight="1">
      <c r="A12" s="171">
        <v>4</v>
      </c>
      <c r="B12" s="172" t="s">
        <v>4</v>
      </c>
      <c r="C12" s="801"/>
      <c r="D12" s="802"/>
      <c r="E12" s="801"/>
      <c r="F12" s="802"/>
      <c r="G12" s="801"/>
      <c r="H12" s="802"/>
      <c r="I12" s="801"/>
      <c r="J12" s="802"/>
      <c r="K12" s="819"/>
      <c r="L12" s="819"/>
      <c r="M12" s="820"/>
      <c r="N12" s="821"/>
      <c r="O12" s="821"/>
      <c r="P12" s="822"/>
      <c r="Q12" s="823"/>
      <c r="R12" s="824"/>
      <c r="S12" s="825"/>
      <c r="T12" s="823"/>
      <c r="U12" s="824"/>
      <c r="V12" s="825"/>
      <c r="W12" s="826"/>
      <c r="X12" s="827"/>
      <c r="Y12" s="828"/>
      <c r="Z12" s="829"/>
      <c r="AA12" s="830"/>
      <c r="AB12" s="831"/>
      <c r="AC12" s="831"/>
      <c r="AD12" s="831"/>
      <c r="AE12" s="831"/>
      <c r="AF12" s="831"/>
      <c r="AG12" s="831"/>
      <c r="AH12" s="831"/>
      <c r="AI12" s="832"/>
      <c r="AJ12" s="176"/>
      <c r="AK12" s="176"/>
      <c r="AL12" s="176"/>
      <c r="AM12" s="174">
        <f t="shared" si="7"/>
        <v>0</v>
      </c>
      <c r="AN12" s="167">
        <f t="shared" si="8"/>
        <v>0</v>
      </c>
      <c r="AO12" s="168">
        <f t="shared" si="9"/>
        <v>0</v>
      </c>
      <c r="AP12" s="168">
        <f t="shared" si="18"/>
        <v>0</v>
      </c>
      <c r="AQ12" s="168">
        <f t="shared" si="0"/>
        <v>0</v>
      </c>
      <c r="AR12" s="168">
        <f t="shared" si="1"/>
        <v>0</v>
      </c>
      <c r="AS12" s="168">
        <f t="shared" si="10"/>
        <v>0</v>
      </c>
      <c r="AT12" s="168">
        <f t="shared" si="2"/>
        <v>0</v>
      </c>
      <c r="AU12" s="168">
        <f t="shared" si="19"/>
        <v>0</v>
      </c>
      <c r="AV12" s="168">
        <f t="shared" si="3"/>
        <v>0</v>
      </c>
      <c r="AW12" s="168">
        <f t="shared" si="4"/>
        <v>0</v>
      </c>
      <c r="AX12" s="168">
        <f t="shared" si="11"/>
        <v>0</v>
      </c>
      <c r="AY12" s="175">
        <f t="shared" si="5"/>
        <v>0</v>
      </c>
      <c r="AZ12" s="175">
        <f t="shared" si="6"/>
        <v>0</v>
      </c>
      <c r="BB12" s="168">
        <f t="shared" si="12"/>
        <v>0</v>
      </c>
      <c r="BC12" s="168">
        <f t="shared" si="13"/>
        <v>0</v>
      </c>
      <c r="BD12" s="168">
        <f t="shared" si="14"/>
        <v>0</v>
      </c>
      <c r="BE12" s="168">
        <f t="shared" si="15"/>
        <v>0</v>
      </c>
      <c r="BF12" s="168">
        <f t="shared" si="16"/>
        <v>0</v>
      </c>
      <c r="BG12" s="168">
        <f t="shared" si="17"/>
        <v>0</v>
      </c>
    </row>
    <row r="13" spans="1:64" ht="20.25" customHeight="1">
      <c r="A13" s="171">
        <v>5</v>
      </c>
      <c r="B13" s="172" t="s">
        <v>21</v>
      </c>
      <c r="C13" s="801"/>
      <c r="D13" s="802"/>
      <c r="E13" s="801"/>
      <c r="F13" s="802"/>
      <c r="G13" s="801"/>
      <c r="H13" s="802"/>
      <c r="I13" s="801"/>
      <c r="J13" s="802"/>
      <c r="K13" s="819"/>
      <c r="L13" s="819"/>
      <c r="M13" s="820"/>
      <c r="N13" s="821"/>
      <c r="O13" s="821"/>
      <c r="P13" s="822"/>
      <c r="Q13" s="823"/>
      <c r="R13" s="824"/>
      <c r="S13" s="825"/>
      <c r="T13" s="823"/>
      <c r="U13" s="824"/>
      <c r="V13" s="825"/>
      <c r="W13" s="826"/>
      <c r="X13" s="827"/>
      <c r="Y13" s="828"/>
      <c r="Z13" s="829"/>
      <c r="AA13" s="830"/>
      <c r="AB13" s="831"/>
      <c r="AC13" s="831"/>
      <c r="AD13" s="831"/>
      <c r="AE13" s="831"/>
      <c r="AF13" s="831"/>
      <c r="AG13" s="831"/>
      <c r="AH13" s="831"/>
      <c r="AI13" s="832"/>
      <c r="AJ13" s="176"/>
      <c r="AK13" s="176"/>
      <c r="AL13" s="176"/>
      <c r="AM13" s="174">
        <f t="shared" si="7"/>
        <v>0</v>
      </c>
      <c r="AN13" s="167">
        <f t="shared" si="8"/>
        <v>0</v>
      </c>
      <c r="AO13" s="168">
        <f t="shared" si="9"/>
        <v>0</v>
      </c>
      <c r="AP13" s="168">
        <f t="shared" si="18"/>
        <v>0</v>
      </c>
      <c r="AQ13" s="168">
        <f t="shared" si="0"/>
        <v>0</v>
      </c>
      <c r="AR13" s="168">
        <f t="shared" si="1"/>
        <v>0</v>
      </c>
      <c r="AS13" s="168">
        <f t="shared" si="10"/>
        <v>0</v>
      </c>
      <c r="AT13" s="168">
        <f t="shared" si="2"/>
        <v>0</v>
      </c>
      <c r="AU13" s="168">
        <f t="shared" si="19"/>
        <v>0</v>
      </c>
      <c r="AV13" s="168">
        <f t="shared" si="3"/>
        <v>0</v>
      </c>
      <c r="AW13" s="168">
        <f t="shared" si="4"/>
        <v>0</v>
      </c>
      <c r="AX13" s="168">
        <f t="shared" si="11"/>
        <v>0</v>
      </c>
      <c r="AY13" s="175">
        <f t="shared" si="5"/>
        <v>0</v>
      </c>
      <c r="AZ13" s="175">
        <f t="shared" si="6"/>
        <v>0</v>
      </c>
      <c r="BB13" s="168">
        <f t="shared" si="12"/>
        <v>0</v>
      </c>
      <c r="BC13" s="168">
        <f t="shared" si="13"/>
        <v>0</v>
      </c>
      <c r="BD13" s="168">
        <f t="shared" si="14"/>
        <v>0</v>
      </c>
      <c r="BE13" s="168">
        <f t="shared" si="15"/>
        <v>0</v>
      </c>
      <c r="BF13" s="168">
        <f>IF(Q13&gt;AM13,1,0)</f>
        <v>0</v>
      </c>
      <c r="BG13" s="168">
        <f>IF(BB13=1,IF(T13&gt;0,1,0),0)</f>
        <v>0</v>
      </c>
    </row>
    <row r="14" spans="1:64" ht="20.25" customHeight="1">
      <c r="A14" s="171">
        <v>6</v>
      </c>
      <c r="B14" s="172" t="s">
        <v>22</v>
      </c>
      <c r="C14" s="801"/>
      <c r="D14" s="802"/>
      <c r="E14" s="801"/>
      <c r="F14" s="802"/>
      <c r="G14" s="801"/>
      <c r="H14" s="802"/>
      <c r="I14" s="801"/>
      <c r="J14" s="802"/>
      <c r="K14" s="819"/>
      <c r="L14" s="819"/>
      <c r="M14" s="820"/>
      <c r="N14" s="821"/>
      <c r="O14" s="821"/>
      <c r="P14" s="822"/>
      <c r="Q14" s="823"/>
      <c r="R14" s="824"/>
      <c r="S14" s="825"/>
      <c r="T14" s="823"/>
      <c r="U14" s="824"/>
      <c r="V14" s="825"/>
      <c r="W14" s="826"/>
      <c r="X14" s="827"/>
      <c r="Y14" s="828"/>
      <c r="Z14" s="829"/>
      <c r="AA14" s="830"/>
      <c r="AB14" s="831"/>
      <c r="AC14" s="831"/>
      <c r="AD14" s="831"/>
      <c r="AE14" s="831"/>
      <c r="AF14" s="831"/>
      <c r="AG14" s="831"/>
      <c r="AH14" s="831"/>
      <c r="AI14" s="832"/>
      <c r="AJ14" s="176"/>
      <c r="AK14" s="176"/>
      <c r="AL14" s="176"/>
      <c r="AM14" s="174">
        <f t="shared" si="7"/>
        <v>0</v>
      </c>
      <c r="AN14" s="167">
        <f t="shared" si="8"/>
        <v>0</v>
      </c>
      <c r="AO14" s="168">
        <f t="shared" si="9"/>
        <v>0</v>
      </c>
      <c r="AP14" s="168">
        <f t="shared" si="18"/>
        <v>0</v>
      </c>
      <c r="AQ14" s="168">
        <f t="shared" si="0"/>
        <v>0</v>
      </c>
      <c r="AR14" s="168">
        <f t="shared" si="1"/>
        <v>0</v>
      </c>
      <c r="AS14" s="168">
        <f t="shared" si="10"/>
        <v>0</v>
      </c>
      <c r="AT14" s="168">
        <f t="shared" si="2"/>
        <v>0</v>
      </c>
      <c r="AU14" s="168">
        <f t="shared" si="19"/>
        <v>0</v>
      </c>
      <c r="AV14" s="168">
        <f t="shared" si="3"/>
        <v>0</v>
      </c>
      <c r="AW14" s="168">
        <f t="shared" si="4"/>
        <v>0</v>
      </c>
      <c r="AX14" s="168">
        <f t="shared" si="11"/>
        <v>0</v>
      </c>
      <c r="AY14" s="175">
        <f t="shared" si="5"/>
        <v>0</v>
      </c>
      <c r="AZ14" s="175">
        <f t="shared" si="6"/>
        <v>0</v>
      </c>
      <c r="BB14" s="168">
        <f t="shared" si="12"/>
        <v>0</v>
      </c>
      <c r="BC14" s="168">
        <f t="shared" si="13"/>
        <v>0</v>
      </c>
      <c r="BD14" s="168">
        <f t="shared" si="14"/>
        <v>0</v>
      </c>
      <c r="BE14" s="168">
        <f t="shared" si="15"/>
        <v>0</v>
      </c>
      <c r="BF14" s="168">
        <f t="shared" si="16"/>
        <v>0</v>
      </c>
      <c r="BG14" s="168">
        <f t="shared" si="17"/>
        <v>0</v>
      </c>
    </row>
    <row r="15" spans="1:64" ht="20.25" customHeight="1">
      <c r="A15" s="171">
        <v>7</v>
      </c>
      <c r="B15" s="172" t="s">
        <v>5</v>
      </c>
      <c r="C15" s="801"/>
      <c r="D15" s="802"/>
      <c r="E15" s="801"/>
      <c r="F15" s="802"/>
      <c r="G15" s="801"/>
      <c r="H15" s="802"/>
      <c r="I15" s="801"/>
      <c r="J15" s="802"/>
      <c r="K15" s="819"/>
      <c r="L15" s="819"/>
      <c r="M15" s="820"/>
      <c r="N15" s="821"/>
      <c r="O15" s="821"/>
      <c r="P15" s="822"/>
      <c r="Q15" s="823"/>
      <c r="R15" s="824"/>
      <c r="S15" s="825"/>
      <c r="T15" s="823"/>
      <c r="U15" s="824"/>
      <c r="V15" s="825"/>
      <c r="W15" s="826"/>
      <c r="X15" s="827"/>
      <c r="Y15" s="828"/>
      <c r="Z15" s="829"/>
      <c r="AA15" s="830"/>
      <c r="AB15" s="831"/>
      <c r="AC15" s="831"/>
      <c r="AD15" s="831"/>
      <c r="AE15" s="831"/>
      <c r="AF15" s="831"/>
      <c r="AG15" s="831"/>
      <c r="AH15" s="831"/>
      <c r="AI15" s="832"/>
      <c r="AJ15" s="176"/>
      <c r="AK15" s="176"/>
      <c r="AL15" s="176"/>
      <c r="AM15" s="174">
        <f t="shared" si="7"/>
        <v>0</v>
      </c>
      <c r="AN15" s="167">
        <f t="shared" si="8"/>
        <v>0</v>
      </c>
      <c r="AO15" s="168">
        <f t="shared" si="9"/>
        <v>0</v>
      </c>
      <c r="AP15" s="168">
        <f t="shared" si="18"/>
        <v>0</v>
      </c>
      <c r="AQ15" s="168">
        <f t="shared" si="0"/>
        <v>0</v>
      </c>
      <c r="AR15" s="168">
        <f t="shared" si="1"/>
        <v>0</v>
      </c>
      <c r="AS15" s="168">
        <f t="shared" si="10"/>
        <v>0</v>
      </c>
      <c r="AT15" s="168">
        <f t="shared" si="2"/>
        <v>0</v>
      </c>
      <c r="AU15" s="168">
        <f t="shared" si="19"/>
        <v>0</v>
      </c>
      <c r="AV15" s="168">
        <f t="shared" si="3"/>
        <v>0</v>
      </c>
      <c r="AW15" s="168">
        <f t="shared" si="4"/>
        <v>0</v>
      </c>
      <c r="AX15" s="168">
        <f t="shared" si="11"/>
        <v>0</v>
      </c>
      <c r="AY15" s="175">
        <f t="shared" si="5"/>
        <v>0</v>
      </c>
      <c r="AZ15" s="175">
        <f t="shared" si="6"/>
        <v>0</v>
      </c>
      <c r="BB15" s="168">
        <f t="shared" si="12"/>
        <v>0</v>
      </c>
      <c r="BC15" s="168">
        <f t="shared" si="13"/>
        <v>0</v>
      </c>
      <c r="BD15" s="168">
        <f t="shared" si="14"/>
        <v>0</v>
      </c>
      <c r="BE15" s="168">
        <f t="shared" si="15"/>
        <v>0</v>
      </c>
      <c r="BF15" s="168">
        <f t="shared" si="16"/>
        <v>0</v>
      </c>
      <c r="BG15" s="168">
        <f t="shared" si="17"/>
        <v>0</v>
      </c>
    </row>
    <row r="16" spans="1:64" ht="20.25" customHeight="1">
      <c r="A16" s="171">
        <v>8</v>
      </c>
      <c r="B16" s="172" t="s">
        <v>1</v>
      </c>
      <c r="C16" s="801">
        <v>0.58333333333333337</v>
      </c>
      <c r="D16" s="802"/>
      <c r="E16" s="801">
        <v>0.6875</v>
      </c>
      <c r="F16" s="802"/>
      <c r="G16" s="801"/>
      <c r="H16" s="802"/>
      <c r="I16" s="801"/>
      <c r="J16" s="802"/>
      <c r="K16" s="819"/>
      <c r="L16" s="819"/>
      <c r="M16" s="820">
        <v>3</v>
      </c>
      <c r="N16" s="821"/>
      <c r="O16" s="821"/>
      <c r="P16" s="822"/>
      <c r="Q16" s="823">
        <v>2</v>
      </c>
      <c r="R16" s="824"/>
      <c r="S16" s="825"/>
      <c r="T16" s="823"/>
      <c r="U16" s="824"/>
      <c r="V16" s="825"/>
      <c r="W16" s="826">
        <v>660</v>
      </c>
      <c r="X16" s="827"/>
      <c r="Y16" s="828">
        <v>660</v>
      </c>
      <c r="Z16" s="829"/>
      <c r="AA16" s="830"/>
      <c r="AB16" s="831"/>
      <c r="AC16" s="831"/>
      <c r="AD16" s="831"/>
      <c r="AE16" s="831"/>
      <c r="AF16" s="831"/>
      <c r="AG16" s="831"/>
      <c r="AH16" s="831"/>
      <c r="AI16" s="832"/>
      <c r="AJ16" s="176"/>
      <c r="AK16" s="176"/>
      <c r="AL16" s="176"/>
      <c r="AM16" s="174">
        <f t="shared" si="7"/>
        <v>2</v>
      </c>
      <c r="AN16" s="167">
        <f t="shared" si="8"/>
        <v>3</v>
      </c>
      <c r="AO16" s="168">
        <f t="shared" si="9"/>
        <v>0</v>
      </c>
      <c r="AP16" s="168">
        <f t="shared" si="18"/>
        <v>0</v>
      </c>
      <c r="AQ16" s="168">
        <f t="shared" si="0"/>
        <v>3</v>
      </c>
      <c r="AR16" s="168">
        <f t="shared" si="1"/>
        <v>3</v>
      </c>
      <c r="AS16" s="168">
        <f t="shared" si="10"/>
        <v>0</v>
      </c>
      <c r="AT16" s="168">
        <f t="shared" si="2"/>
        <v>0</v>
      </c>
      <c r="AU16" s="168">
        <f t="shared" si="19"/>
        <v>0</v>
      </c>
      <c r="AV16" s="168">
        <f t="shared" si="3"/>
        <v>0</v>
      </c>
      <c r="AW16" s="168">
        <f t="shared" si="4"/>
        <v>0</v>
      </c>
      <c r="AX16" s="168">
        <f t="shared" si="11"/>
        <v>3</v>
      </c>
      <c r="AY16" s="175">
        <f t="shared" si="5"/>
        <v>2</v>
      </c>
      <c r="AZ16" s="175">
        <f t="shared" si="6"/>
        <v>30</v>
      </c>
      <c r="BB16" s="168">
        <f t="shared" si="12"/>
        <v>0</v>
      </c>
      <c r="BC16" s="168">
        <f t="shared" si="13"/>
        <v>1</v>
      </c>
      <c r="BD16" s="168">
        <f t="shared" si="14"/>
        <v>0</v>
      </c>
      <c r="BE16" s="168">
        <f t="shared" si="15"/>
        <v>0</v>
      </c>
      <c r="BF16" s="168">
        <f t="shared" si="16"/>
        <v>0</v>
      </c>
      <c r="BG16" s="168">
        <f t="shared" si="17"/>
        <v>0</v>
      </c>
    </row>
    <row r="17" spans="1:59" ht="20.25" customHeight="1">
      <c r="A17" s="171">
        <v>9</v>
      </c>
      <c r="B17" s="172" t="s">
        <v>2</v>
      </c>
      <c r="C17" s="801">
        <v>0.58333333333333337</v>
      </c>
      <c r="D17" s="802"/>
      <c r="E17" s="801">
        <v>0.6875</v>
      </c>
      <c r="F17" s="802"/>
      <c r="G17" s="801"/>
      <c r="H17" s="802"/>
      <c r="I17" s="801"/>
      <c r="J17" s="802"/>
      <c r="K17" s="819"/>
      <c r="L17" s="819"/>
      <c r="M17" s="820">
        <v>3</v>
      </c>
      <c r="N17" s="821"/>
      <c r="O17" s="821"/>
      <c r="P17" s="822"/>
      <c r="Q17" s="823">
        <v>2</v>
      </c>
      <c r="R17" s="824"/>
      <c r="S17" s="825"/>
      <c r="T17" s="823"/>
      <c r="U17" s="824"/>
      <c r="V17" s="825"/>
      <c r="W17" s="826">
        <v>660</v>
      </c>
      <c r="X17" s="827"/>
      <c r="Y17" s="828">
        <v>660</v>
      </c>
      <c r="Z17" s="829"/>
      <c r="AA17" s="830"/>
      <c r="AB17" s="831"/>
      <c r="AC17" s="831"/>
      <c r="AD17" s="831"/>
      <c r="AE17" s="831"/>
      <c r="AF17" s="831"/>
      <c r="AG17" s="831"/>
      <c r="AH17" s="831"/>
      <c r="AI17" s="832"/>
      <c r="AJ17" s="176"/>
      <c r="AK17" s="176"/>
      <c r="AL17" s="176"/>
      <c r="AM17" s="174">
        <f t="shared" si="7"/>
        <v>2</v>
      </c>
      <c r="AN17" s="167">
        <f t="shared" si="8"/>
        <v>3</v>
      </c>
      <c r="AO17" s="168">
        <f t="shared" si="9"/>
        <v>0</v>
      </c>
      <c r="AP17" s="168">
        <f t="shared" si="18"/>
        <v>0</v>
      </c>
      <c r="AQ17" s="168">
        <f t="shared" si="0"/>
        <v>3</v>
      </c>
      <c r="AR17" s="168">
        <f t="shared" si="1"/>
        <v>3</v>
      </c>
      <c r="AS17" s="168">
        <f t="shared" si="10"/>
        <v>0</v>
      </c>
      <c r="AT17" s="168">
        <f t="shared" si="2"/>
        <v>0</v>
      </c>
      <c r="AU17" s="168">
        <f t="shared" si="19"/>
        <v>0</v>
      </c>
      <c r="AV17" s="168">
        <f t="shared" si="3"/>
        <v>0</v>
      </c>
      <c r="AW17" s="168">
        <f t="shared" si="4"/>
        <v>0</v>
      </c>
      <c r="AX17" s="168">
        <f t="shared" si="11"/>
        <v>3</v>
      </c>
      <c r="AY17" s="175">
        <f t="shared" si="5"/>
        <v>2</v>
      </c>
      <c r="AZ17" s="175">
        <f t="shared" si="6"/>
        <v>30</v>
      </c>
      <c r="BB17" s="168">
        <f t="shared" si="12"/>
        <v>0</v>
      </c>
      <c r="BC17" s="168">
        <f t="shared" si="13"/>
        <v>1</v>
      </c>
      <c r="BD17" s="168">
        <f t="shared" si="14"/>
        <v>0</v>
      </c>
      <c r="BE17" s="168">
        <f t="shared" si="15"/>
        <v>0</v>
      </c>
      <c r="BF17" s="168">
        <f t="shared" si="16"/>
        <v>0</v>
      </c>
      <c r="BG17" s="168">
        <f t="shared" si="17"/>
        <v>0</v>
      </c>
    </row>
    <row r="18" spans="1:59" ht="20.25" customHeight="1">
      <c r="A18" s="171">
        <v>10</v>
      </c>
      <c r="B18" s="172" t="s">
        <v>3</v>
      </c>
      <c r="C18" s="801"/>
      <c r="D18" s="802"/>
      <c r="E18" s="801"/>
      <c r="F18" s="802"/>
      <c r="G18" s="801"/>
      <c r="H18" s="802"/>
      <c r="I18" s="801"/>
      <c r="J18" s="802"/>
      <c r="K18" s="819"/>
      <c r="L18" s="819"/>
      <c r="M18" s="820"/>
      <c r="N18" s="821"/>
      <c r="O18" s="821"/>
      <c r="P18" s="822"/>
      <c r="Q18" s="823"/>
      <c r="R18" s="824"/>
      <c r="S18" s="825"/>
      <c r="T18" s="823"/>
      <c r="U18" s="824"/>
      <c r="V18" s="825"/>
      <c r="W18" s="826"/>
      <c r="X18" s="827"/>
      <c r="Y18" s="828"/>
      <c r="Z18" s="829"/>
      <c r="AA18" s="830"/>
      <c r="AB18" s="831"/>
      <c r="AC18" s="831"/>
      <c r="AD18" s="831"/>
      <c r="AE18" s="831"/>
      <c r="AF18" s="831"/>
      <c r="AG18" s="831"/>
      <c r="AH18" s="831"/>
      <c r="AI18" s="832"/>
      <c r="AJ18" s="176"/>
      <c r="AK18" s="176"/>
      <c r="AL18" s="176"/>
      <c r="AM18" s="174">
        <f t="shared" si="7"/>
        <v>0</v>
      </c>
      <c r="AN18" s="167">
        <f t="shared" si="8"/>
        <v>0</v>
      </c>
      <c r="AO18" s="168">
        <f t="shared" si="9"/>
        <v>0</v>
      </c>
      <c r="AP18" s="168">
        <f t="shared" si="18"/>
        <v>0</v>
      </c>
      <c r="AQ18" s="168">
        <f t="shared" si="0"/>
        <v>0</v>
      </c>
      <c r="AR18" s="168">
        <f t="shared" si="1"/>
        <v>0</v>
      </c>
      <c r="AS18" s="168">
        <f t="shared" si="10"/>
        <v>0</v>
      </c>
      <c r="AT18" s="168">
        <f t="shared" si="2"/>
        <v>0</v>
      </c>
      <c r="AU18" s="168">
        <f t="shared" si="19"/>
        <v>0</v>
      </c>
      <c r="AV18" s="168">
        <f t="shared" si="3"/>
        <v>0</v>
      </c>
      <c r="AW18" s="168">
        <f t="shared" si="4"/>
        <v>0</v>
      </c>
      <c r="AX18" s="168">
        <f t="shared" si="11"/>
        <v>0</v>
      </c>
      <c r="AY18" s="175">
        <f t="shared" si="5"/>
        <v>0</v>
      </c>
      <c r="AZ18" s="175">
        <f t="shared" si="6"/>
        <v>0</v>
      </c>
      <c r="BB18" s="168">
        <f t="shared" si="12"/>
        <v>0</v>
      </c>
      <c r="BC18" s="168">
        <f t="shared" si="13"/>
        <v>0</v>
      </c>
      <c r="BD18" s="168">
        <f t="shared" si="14"/>
        <v>0</v>
      </c>
      <c r="BE18" s="168">
        <f t="shared" si="15"/>
        <v>0</v>
      </c>
      <c r="BF18" s="168">
        <f t="shared" si="16"/>
        <v>0</v>
      </c>
      <c r="BG18" s="168">
        <f t="shared" si="17"/>
        <v>0</v>
      </c>
    </row>
    <row r="19" spans="1:59" ht="20.25" customHeight="1">
      <c r="A19" s="171">
        <v>11</v>
      </c>
      <c r="B19" s="172" t="s">
        <v>4</v>
      </c>
      <c r="C19" s="801">
        <v>0.58333333333333337</v>
      </c>
      <c r="D19" s="802"/>
      <c r="E19" s="801">
        <v>0.77083333333333337</v>
      </c>
      <c r="F19" s="802"/>
      <c r="G19" s="801"/>
      <c r="H19" s="802"/>
      <c r="I19" s="801"/>
      <c r="J19" s="802"/>
      <c r="K19" s="819"/>
      <c r="L19" s="819"/>
      <c r="M19" s="820">
        <v>5</v>
      </c>
      <c r="N19" s="821"/>
      <c r="O19" s="821"/>
      <c r="P19" s="822"/>
      <c r="Q19" s="823">
        <v>2</v>
      </c>
      <c r="R19" s="824"/>
      <c r="S19" s="825"/>
      <c r="T19" s="823"/>
      <c r="U19" s="824"/>
      <c r="V19" s="825"/>
      <c r="W19" s="826">
        <v>910</v>
      </c>
      <c r="X19" s="827"/>
      <c r="Y19" s="828">
        <v>910</v>
      </c>
      <c r="Z19" s="829"/>
      <c r="AA19" s="830"/>
      <c r="AB19" s="831"/>
      <c r="AC19" s="831"/>
      <c r="AD19" s="831"/>
      <c r="AE19" s="831"/>
      <c r="AF19" s="831"/>
      <c r="AG19" s="831"/>
      <c r="AH19" s="831"/>
      <c r="AI19" s="832"/>
      <c r="AJ19" s="176"/>
      <c r="AK19" s="176"/>
      <c r="AL19" s="176"/>
      <c r="AM19" s="174">
        <f t="shared" si="7"/>
        <v>2</v>
      </c>
      <c r="AN19" s="167">
        <f t="shared" si="8"/>
        <v>5</v>
      </c>
      <c r="AO19" s="168">
        <f t="shared" si="9"/>
        <v>0</v>
      </c>
      <c r="AP19" s="168">
        <f t="shared" si="18"/>
        <v>0</v>
      </c>
      <c r="AQ19" s="168">
        <f t="shared" si="0"/>
        <v>5</v>
      </c>
      <c r="AR19" s="168">
        <f t="shared" si="1"/>
        <v>5</v>
      </c>
      <c r="AS19" s="168">
        <f t="shared" si="10"/>
        <v>0</v>
      </c>
      <c r="AT19" s="168">
        <f t="shared" si="2"/>
        <v>0</v>
      </c>
      <c r="AU19" s="168">
        <f t="shared" si="19"/>
        <v>0</v>
      </c>
      <c r="AV19" s="168">
        <f t="shared" si="3"/>
        <v>0</v>
      </c>
      <c r="AW19" s="168">
        <f t="shared" si="4"/>
        <v>0</v>
      </c>
      <c r="AX19" s="168">
        <f t="shared" si="11"/>
        <v>5</v>
      </c>
      <c r="AY19" s="175">
        <f t="shared" si="5"/>
        <v>4</v>
      </c>
      <c r="AZ19" s="175">
        <f t="shared" si="6"/>
        <v>30</v>
      </c>
      <c r="BB19" s="168">
        <f t="shared" si="12"/>
        <v>0</v>
      </c>
      <c r="BC19" s="168">
        <f t="shared" si="13"/>
        <v>1</v>
      </c>
      <c r="BD19" s="168">
        <f t="shared" si="14"/>
        <v>0</v>
      </c>
      <c r="BE19" s="168">
        <f t="shared" si="15"/>
        <v>0</v>
      </c>
      <c r="BF19" s="168">
        <f t="shared" si="16"/>
        <v>0</v>
      </c>
      <c r="BG19" s="168">
        <f t="shared" si="17"/>
        <v>0</v>
      </c>
    </row>
    <row r="20" spans="1:59" ht="20.25" customHeight="1">
      <c r="A20" s="171">
        <v>12</v>
      </c>
      <c r="B20" s="172" t="s">
        <v>21</v>
      </c>
      <c r="C20" s="801"/>
      <c r="D20" s="802"/>
      <c r="E20" s="801"/>
      <c r="F20" s="802"/>
      <c r="G20" s="801"/>
      <c r="H20" s="802"/>
      <c r="I20" s="801"/>
      <c r="J20" s="802"/>
      <c r="K20" s="819"/>
      <c r="L20" s="819"/>
      <c r="M20" s="820"/>
      <c r="N20" s="821"/>
      <c r="O20" s="821"/>
      <c r="P20" s="822"/>
      <c r="Q20" s="823"/>
      <c r="R20" s="824"/>
      <c r="S20" s="825"/>
      <c r="T20" s="823"/>
      <c r="U20" s="824"/>
      <c r="V20" s="825"/>
      <c r="W20" s="826"/>
      <c r="X20" s="827"/>
      <c r="Y20" s="828"/>
      <c r="Z20" s="829"/>
      <c r="AA20" s="830"/>
      <c r="AB20" s="831"/>
      <c r="AC20" s="831"/>
      <c r="AD20" s="831"/>
      <c r="AE20" s="831"/>
      <c r="AF20" s="831"/>
      <c r="AG20" s="831"/>
      <c r="AH20" s="831"/>
      <c r="AI20" s="832"/>
      <c r="AJ20" s="176"/>
      <c r="AK20" s="176"/>
      <c r="AL20" s="176"/>
      <c r="AM20" s="174">
        <f t="shared" si="7"/>
        <v>0</v>
      </c>
      <c r="AN20" s="167">
        <f t="shared" si="8"/>
        <v>0</v>
      </c>
      <c r="AO20" s="168">
        <f t="shared" si="9"/>
        <v>0</v>
      </c>
      <c r="AP20" s="168">
        <f t="shared" si="18"/>
        <v>0</v>
      </c>
      <c r="AQ20" s="168">
        <f t="shared" si="0"/>
        <v>0</v>
      </c>
      <c r="AR20" s="168">
        <f t="shared" si="1"/>
        <v>0</v>
      </c>
      <c r="AS20" s="168">
        <f t="shared" si="10"/>
        <v>0</v>
      </c>
      <c r="AT20" s="168">
        <f t="shared" si="2"/>
        <v>0</v>
      </c>
      <c r="AU20" s="168">
        <f t="shared" si="19"/>
        <v>0</v>
      </c>
      <c r="AV20" s="168">
        <f t="shared" si="3"/>
        <v>0</v>
      </c>
      <c r="AW20" s="168">
        <f t="shared" si="4"/>
        <v>0</v>
      </c>
      <c r="AX20" s="168">
        <f t="shared" si="11"/>
        <v>0</v>
      </c>
      <c r="AY20" s="175">
        <f t="shared" si="5"/>
        <v>0</v>
      </c>
      <c r="AZ20" s="175">
        <f t="shared" si="6"/>
        <v>0</v>
      </c>
      <c r="BB20" s="168">
        <f t="shared" si="12"/>
        <v>0</v>
      </c>
      <c r="BC20" s="168">
        <f t="shared" si="13"/>
        <v>0</v>
      </c>
      <c r="BD20" s="168">
        <f t="shared" si="14"/>
        <v>0</v>
      </c>
      <c r="BE20" s="168">
        <f t="shared" si="15"/>
        <v>0</v>
      </c>
      <c r="BF20" s="168">
        <f t="shared" si="16"/>
        <v>0</v>
      </c>
      <c r="BG20" s="168">
        <f t="shared" si="17"/>
        <v>0</v>
      </c>
    </row>
    <row r="21" spans="1:59" ht="20.25" customHeight="1">
      <c r="A21" s="171">
        <v>13</v>
      </c>
      <c r="B21" s="172" t="s">
        <v>22</v>
      </c>
      <c r="C21" s="801"/>
      <c r="D21" s="802"/>
      <c r="E21" s="801"/>
      <c r="F21" s="802"/>
      <c r="G21" s="801"/>
      <c r="H21" s="802"/>
      <c r="I21" s="801"/>
      <c r="J21" s="802"/>
      <c r="K21" s="819"/>
      <c r="L21" s="819"/>
      <c r="M21" s="820"/>
      <c r="N21" s="821"/>
      <c r="O21" s="821"/>
      <c r="P21" s="822"/>
      <c r="Q21" s="823"/>
      <c r="R21" s="824"/>
      <c r="S21" s="825"/>
      <c r="T21" s="823"/>
      <c r="U21" s="824"/>
      <c r="V21" s="825"/>
      <c r="W21" s="826"/>
      <c r="X21" s="827"/>
      <c r="Y21" s="828"/>
      <c r="Z21" s="829"/>
      <c r="AA21" s="830"/>
      <c r="AB21" s="831"/>
      <c r="AC21" s="831"/>
      <c r="AD21" s="831"/>
      <c r="AE21" s="831"/>
      <c r="AF21" s="831"/>
      <c r="AG21" s="831"/>
      <c r="AH21" s="831"/>
      <c r="AI21" s="832"/>
      <c r="AJ21" s="176"/>
      <c r="AK21" s="176"/>
      <c r="AL21" s="176"/>
      <c r="AM21" s="174">
        <f t="shared" si="7"/>
        <v>0</v>
      </c>
      <c r="AN21" s="167">
        <f t="shared" si="8"/>
        <v>0</v>
      </c>
      <c r="AO21" s="168">
        <f t="shared" si="9"/>
        <v>0</v>
      </c>
      <c r="AP21" s="168">
        <f t="shared" si="18"/>
        <v>0</v>
      </c>
      <c r="AQ21" s="168">
        <f t="shared" si="0"/>
        <v>0</v>
      </c>
      <c r="AR21" s="168">
        <f t="shared" si="1"/>
        <v>0</v>
      </c>
      <c r="AS21" s="168">
        <f t="shared" si="10"/>
        <v>0</v>
      </c>
      <c r="AT21" s="168">
        <f t="shared" si="2"/>
        <v>0</v>
      </c>
      <c r="AU21" s="168">
        <f t="shared" si="19"/>
        <v>0</v>
      </c>
      <c r="AV21" s="168">
        <f t="shared" si="3"/>
        <v>0</v>
      </c>
      <c r="AW21" s="168">
        <f t="shared" si="4"/>
        <v>0</v>
      </c>
      <c r="AX21" s="168">
        <f t="shared" si="11"/>
        <v>0</v>
      </c>
      <c r="AY21" s="175">
        <f t="shared" si="5"/>
        <v>0</v>
      </c>
      <c r="AZ21" s="175">
        <f t="shared" si="6"/>
        <v>0</v>
      </c>
      <c r="BB21" s="168">
        <f t="shared" si="12"/>
        <v>0</v>
      </c>
      <c r="BC21" s="168">
        <f t="shared" si="13"/>
        <v>0</v>
      </c>
      <c r="BD21" s="168">
        <f t="shared" si="14"/>
        <v>0</v>
      </c>
      <c r="BE21" s="168">
        <f t="shared" si="15"/>
        <v>0</v>
      </c>
      <c r="BF21" s="168">
        <f t="shared" si="16"/>
        <v>0</v>
      </c>
      <c r="BG21" s="168">
        <f t="shared" si="17"/>
        <v>0</v>
      </c>
    </row>
    <row r="22" spans="1:59" ht="20.25" customHeight="1">
      <c r="A22" s="171">
        <v>14</v>
      </c>
      <c r="B22" s="172" t="s">
        <v>5</v>
      </c>
      <c r="C22" s="801"/>
      <c r="D22" s="802"/>
      <c r="E22" s="801"/>
      <c r="F22" s="802"/>
      <c r="G22" s="801"/>
      <c r="H22" s="802"/>
      <c r="I22" s="801"/>
      <c r="J22" s="802"/>
      <c r="K22" s="819"/>
      <c r="L22" s="819"/>
      <c r="M22" s="820"/>
      <c r="N22" s="821"/>
      <c r="O22" s="821"/>
      <c r="P22" s="822"/>
      <c r="Q22" s="823"/>
      <c r="R22" s="824"/>
      <c r="S22" s="825"/>
      <c r="T22" s="823"/>
      <c r="U22" s="824"/>
      <c r="V22" s="825"/>
      <c r="W22" s="826"/>
      <c r="X22" s="827"/>
      <c r="Y22" s="828"/>
      <c r="Z22" s="829"/>
      <c r="AA22" s="830"/>
      <c r="AB22" s="831"/>
      <c r="AC22" s="831"/>
      <c r="AD22" s="831"/>
      <c r="AE22" s="831"/>
      <c r="AF22" s="831"/>
      <c r="AG22" s="831"/>
      <c r="AH22" s="831"/>
      <c r="AI22" s="832"/>
      <c r="AJ22" s="176"/>
      <c r="AK22" s="176"/>
      <c r="AL22" s="176"/>
      <c r="AM22" s="174">
        <f t="shared" si="7"/>
        <v>0</v>
      </c>
      <c r="AN22" s="167">
        <f t="shared" si="8"/>
        <v>0</v>
      </c>
      <c r="AO22" s="168">
        <f t="shared" si="9"/>
        <v>0</v>
      </c>
      <c r="AP22" s="168">
        <f t="shared" si="18"/>
        <v>0</v>
      </c>
      <c r="AQ22" s="168">
        <f t="shared" si="0"/>
        <v>0</v>
      </c>
      <c r="AR22" s="168">
        <f t="shared" si="1"/>
        <v>0</v>
      </c>
      <c r="AS22" s="168">
        <f t="shared" si="10"/>
        <v>0</v>
      </c>
      <c r="AT22" s="168">
        <f t="shared" si="2"/>
        <v>0</v>
      </c>
      <c r="AU22" s="168">
        <f t="shared" si="19"/>
        <v>0</v>
      </c>
      <c r="AV22" s="168">
        <f t="shared" si="3"/>
        <v>0</v>
      </c>
      <c r="AW22" s="168">
        <f t="shared" si="4"/>
        <v>0</v>
      </c>
      <c r="AX22" s="168">
        <f t="shared" si="11"/>
        <v>0</v>
      </c>
      <c r="AY22" s="175">
        <f t="shared" si="5"/>
        <v>0</v>
      </c>
      <c r="AZ22" s="175">
        <f t="shared" si="6"/>
        <v>0</v>
      </c>
      <c r="BB22" s="168">
        <f t="shared" si="12"/>
        <v>0</v>
      </c>
      <c r="BC22" s="168">
        <f t="shared" si="13"/>
        <v>0</v>
      </c>
      <c r="BD22" s="168">
        <f t="shared" si="14"/>
        <v>0</v>
      </c>
      <c r="BE22" s="168">
        <f t="shared" si="15"/>
        <v>0</v>
      </c>
      <c r="BF22" s="168">
        <f t="shared" si="16"/>
        <v>0</v>
      </c>
      <c r="BG22" s="168">
        <f t="shared" si="17"/>
        <v>0</v>
      </c>
    </row>
    <row r="23" spans="1:59" ht="20.25" customHeight="1">
      <c r="A23" s="171">
        <v>15</v>
      </c>
      <c r="B23" s="172" t="s">
        <v>1</v>
      </c>
      <c r="C23" s="801">
        <v>0.58333333333333337</v>
      </c>
      <c r="D23" s="802"/>
      <c r="E23" s="801">
        <v>0.6875</v>
      </c>
      <c r="F23" s="802"/>
      <c r="G23" s="801"/>
      <c r="H23" s="802"/>
      <c r="I23" s="801"/>
      <c r="J23" s="802"/>
      <c r="K23" s="819"/>
      <c r="L23" s="819"/>
      <c r="M23" s="820">
        <v>3</v>
      </c>
      <c r="N23" s="821"/>
      <c r="O23" s="821"/>
      <c r="P23" s="822"/>
      <c r="Q23" s="823">
        <v>2</v>
      </c>
      <c r="R23" s="824"/>
      <c r="S23" s="825"/>
      <c r="T23" s="823"/>
      <c r="U23" s="824"/>
      <c r="V23" s="825"/>
      <c r="W23" s="826">
        <v>660</v>
      </c>
      <c r="X23" s="827"/>
      <c r="Y23" s="828">
        <v>660</v>
      </c>
      <c r="Z23" s="829"/>
      <c r="AA23" s="830"/>
      <c r="AB23" s="831"/>
      <c r="AC23" s="831"/>
      <c r="AD23" s="831"/>
      <c r="AE23" s="831"/>
      <c r="AF23" s="831"/>
      <c r="AG23" s="831"/>
      <c r="AH23" s="831"/>
      <c r="AI23" s="832"/>
      <c r="AJ23" s="176"/>
      <c r="AK23" s="176"/>
      <c r="AL23" s="176"/>
      <c r="AM23" s="174">
        <f t="shared" si="7"/>
        <v>2</v>
      </c>
      <c r="AN23" s="167">
        <f t="shared" si="8"/>
        <v>3</v>
      </c>
      <c r="AO23" s="168">
        <f t="shared" si="9"/>
        <v>0</v>
      </c>
      <c r="AP23" s="168">
        <f t="shared" si="18"/>
        <v>0</v>
      </c>
      <c r="AQ23" s="168">
        <f t="shared" si="0"/>
        <v>3</v>
      </c>
      <c r="AR23" s="168">
        <f t="shared" si="1"/>
        <v>3</v>
      </c>
      <c r="AS23" s="168">
        <f t="shared" si="10"/>
        <v>0</v>
      </c>
      <c r="AT23" s="168">
        <f t="shared" si="2"/>
        <v>0</v>
      </c>
      <c r="AU23" s="168">
        <f t="shared" si="19"/>
        <v>0</v>
      </c>
      <c r="AV23" s="168">
        <f t="shared" si="3"/>
        <v>0</v>
      </c>
      <c r="AW23" s="168">
        <f t="shared" si="4"/>
        <v>0</v>
      </c>
      <c r="AX23" s="168">
        <f t="shared" si="11"/>
        <v>3</v>
      </c>
      <c r="AY23" s="175">
        <f t="shared" si="5"/>
        <v>2</v>
      </c>
      <c r="AZ23" s="175">
        <f t="shared" si="6"/>
        <v>30</v>
      </c>
      <c r="BB23" s="168">
        <f t="shared" si="12"/>
        <v>0</v>
      </c>
      <c r="BC23" s="168">
        <f t="shared" si="13"/>
        <v>1</v>
      </c>
      <c r="BD23" s="168">
        <f t="shared" si="14"/>
        <v>0</v>
      </c>
      <c r="BE23" s="168">
        <f t="shared" si="15"/>
        <v>0</v>
      </c>
      <c r="BF23" s="168">
        <f t="shared" si="16"/>
        <v>0</v>
      </c>
      <c r="BG23" s="168">
        <f t="shared" si="17"/>
        <v>0</v>
      </c>
    </row>
    <row r="24" spans="1:59" ht="20.25" customHeight="1">
      <c r="A24" s="171">
        <v>16</v>
      </c>
      <c r="B24" s="172" t="s">
        <v>2</v>
      </c>
      <c r="C24" s="801">
        <v>0.58333333333333337</v>
      </c>
      <c r="D24" s="802"/>
      <c r="E24" s="801">
        <v>0.6875</v>
      </c>
      <c r="F24" s="802"/>
      <c r="G24" s="801"/>
      <c r="H24" s="802"/>
      <c r="I24" s="801"/>
      <c r="J24" s="802"/>
      <c r="K24" s="819"/>
      <c r="L24" s="819"/>
      <c r="M24" s="820">
        <v>3</v>
      </c>
      <c r="N24" s="821"/>
      <c r="O24" s="821"/>
      <c r="P24" s="822"/>
      <c r="Q24" s="823">
        <v>2</v>
      </c>
      <c r="R24" s="824"/>
      <c r="S24" s="825"/>
      <c r="T24" s="823"/>
      <c r="U24" s="824"/>
      <c r="V24" s="825"/>
      <c r="W24" s="826">
        <v>660</v>
      </c>
      <c r="X24" s="827"/>
      <c r="Y24" s="828">
        <v>140</v>
      </c>
      <c r="Z24" s="829"/>
      <c r="AA24" s="830"/>
      <c r="AB24" s="831"/>
      <c r="AC24" s="831"/>
      <c r="AD24" s="831"/>
      <c r="AE24" s="831"/>
      <c r="AF24" s="831"/>
      <c r="AG24" s="831"/>
      <c r="AH24" s="831"/>
      <c r="AI24" s="832"/>
      <c r="AJ24" s="176"/>
      <c r="AK24" s="176"/>
      <c r="AL24" s="176"/>
      <c r="AM24" s="174">
        <f t="shared" si="7"/>
        <v>2</v>
      </c>
      <c r="AN24" s="167">
        <f t="shared" si="8"/>
        <v>3</v>
      </c>
      <c r="AO24" s="168">
        <f t="shared" si="9"/>
        <v>0</v>
      </c>
      <c r="AP24" s="168">
        <f t="shared" si="18"/>
        <v>0</v>
      </c>
      <c r="AQ24" s="168">
        <f t="shared" si="0"/>
        <v>3</v>
      </c>
      <c r="AR24" s="168">
        <f t="shared" si="1"/>
        <v>3</v>
      </c>
      <c r="AS24" s="168">
        <f t="shared" si="10"/>
        <v>0</v>
      </c>
      <c r="AT24" s="168">
        <f t="shared" si="2"/>
        <v>0</v>
      </c>
      <c r="AU24" s="168">
        <f t="shared" si="19"/>
        <v>0</v>
      </c>
      <c r="AV24" s="168">
        <f t="shared" si="3"/>
        <v>0</v>
      </c>
      <c r="AW24" s="168">
        <f t="shared" si="4"/>
        <v>0</v>
      </c>
      <c r="AX24" s="168">
        <f t="shared" si="11"/>
        <v>3</v>
      </c>
      <c r="AY24" s="175">
        <f t="shared" si="5"/>
        <v>2</v>
      </c>
      <c r="AZ24" s="175">
        <f t="shared" si="6"/>
        <v>30</v>
      </c>
      <c r="BB24" s="168">
        <f t="shared" si="12"/>
        <v>0</v>
      </c>
      <c r="BC24" s="168">
        <f t="shared" si="13"/>
        <v>1</v>
      </c>
      <c r="BD24" s="168">
        <f t="shared" si="14"/>
        <v>0</v>
      </c>
      <c r="BE24" s="168">
        <f t="shared" si="15"/>
        <v>0</v>
      </c>
      <c r="BF24" s="168">
        <f t="shared" si="16"/>
        <v>0</v>
      </c>
      <c r="BG24" s="168">
        <f t="shared" si="17"/>
        <v>0</v>
      </c>
    </row>
    <row r="25" spans="1:59" ht="20.25" customHeight="1">
      <c r="A25" s="171">
        <v>17</v>
      </c>
      <c r="B25" s="172" t="s">
        <v>3</v>
      </c>
      <c r="C25" s="801"/>
      <c r="D25" s="802"/>
      <c r="E25" s="801"/>
      <c r="F25" s="802"/>
      <c r="G25" s="801"/>
      <c r="H25" s="802"/>
      <c r="I25" s="801"/>
      <c r="J25" s="802"/>
      <c r="K25" s="819"/>
      <c r="L25" s="819"/>
      <c r="M25" s="820"/>
      <c r="N25" s="821"/>
      <c r="O25" s="821"/>
      <c r="P25" s="822"/>
      <c r="Q25" s="823"/>
      <c r="R25" s="824"/>
      <c r="S25" s="825"/>
      <c r="T25" s="823"/>
      <c r="U25" s="824"/>
      <c r="V25" s="825"/>
      <c r="W25" s="826"/>
      <c r="X25" s="827"/>
      <c r="Y25" s="828"/>
      <c r="Z25" s="829"/>
      <c r="AA25" s="830"/>
      <c r="AB25" s="831"/>
      <c r="AC25" s="831"/>
      <c r="AD25" s="831"/>
      <c r="AE25" s="831"/>
      <c r="AF25" s="831"/>
      <c r="AG25" s="831"/>
      <c r="AH25" s="831"/>
      <c r="AI25" s="832"/>
      <c r="AJ25" s="176"/>
      <c r="AK25" s="176"/>
      <c r="AL25" s="176"/>
      <c r="AM25" s="174">
        <f t="shared" si="7"/>
        <v>0</v>
      </c>
      <c r="AN25" s="167">
        <f t="shared" si="8"/>
        <v>0</v>
      </c>
      <c r="AO25" s="168">
        <f t="shared" si="9"/>
        <v>0</v>
      </c>
      <c r="AP25" s="168">
        <f t="shared" si="18"/>
        <v>0</v>
      </c>
      <c r="AQ25" s="168">
        <f t="shared" si="0"/>
        <v>0</v>
      </c>
      <c r="AR25" s="168">
        <f t="shared" si="1"/>
        <v>0</v>
      </c>
      <c r="AS25" s="168">
        <f t="shared" si="10"/>
        <v>0</v>
      </c>
      <c r="AT25" s="168">
        <f t="shared" si="2"/>
        <v>0</v>
      </c>
      <c r="AU25" s="168">
        <f t="shared" si="19"/>
        <v>0</v>
      </c>
      <c r="AV25" s="168">
        <f t="shared" si="3"/>
        <v>0</v>
      </c>
      <c r="AW25" s="168">
        <f t="shared" si="4"/>
        <v>0</v>
      </c>
      <c r="AX25" s="168">
        <f t="shared" si="11"/>
        <v>0</v>
      </c>
      <c r="AY25" s="175">
        <f t="shared" si="5"/>
        <v>0</v>
      </c>
      <c r="AZ25" s="175">
        <f t="shared" si="6"/>
        <v>0</v>
      </c>
      <c r="BB25" s="168">
        <f t="shared" si="12"/>
        <v>0</v>
      </c>
      <c r="BC25" s="168">
        <f t="shared" si="13"/>
        <v>0</v>
      </c>
      <c r="BD25" s="168">
        <f t="shared" si="14"/>
        <v>0</v>
      </c>
      <c r="BE25" s="168">
        <f t="shared" si="15"/>
        <v>0</v>
      </c>
      <c r="BF25" s="168">
        <f t="shared" si="16"/>
        <v>0</v>
      </c>
      <c r="BG25" s="168">
        <f t="shared" si="17"/>
        <v>0</v>
      </c>
    </row>
    <row r="26" spans="1:59" ht="20.25" customHeight="1">
      <c r="A26" s="171">
        <v>18</v>
      </c>
      <c r="B26" s="172" t="s">
        <v>4</v>
      </c>
      <c r="C26" s="801"/>
      <c r="D26" s="802"/>
      <c r="E26" s="801"/>
      <c r="F26" s="802"/>
      <c r="G26" s="801"/>
      <c r="H26" s="802"/>
      <c r="I26" s="801"/>
      <c r="J26" s="802"/>
      <c r="K26" s="819"/>
      <c r="L26" s="819"/>
      <c r="M26" s="820"/>
      <c r="N26" s="821"/>
      <c r="O26" s="821"/>
      <c r="P26" s="822"/>
      <c r="Q26" s="823"/>
      <c r="R26" s="824"/>
      <c r="S26" s="825"/>
      <c r="T26" s="823"/>
      <c r="U26" s="824"/>
      <c r="V26" s="825"/>
      <c r="W26" s="826"/>
      <c r="X26" s="827"/>
      <c r="Y26" s="828"/>
      <c r="Z26" s="829"/>
      <c r="AA26" s="830"/>
      <c r="AB26" s="831"/>
      <c r="AC26" s="831"/>
      <c r="AD26" s="831"/>
      <c r="AE26" s="831"/>
      <c r="AF26" s="831"/>
      <c r="AG26" s="831"/>
      <c r="AH26" s="831"/>
      <c r="AI26" s="832"/>
      <c r="AJ26" s="176"/>
      <c r="AK26" s="176"/>
      <c r="AL26" s="176"/>
      <c r="AM26" s="174">
        <f t="shared" si="7"/>
        <v>0</v>
      </c>
      <c r="AN26" s="167">
        <f t="shared" si="8"/>
        <v>0</v>
      </c>
      <c r="AO26" s="168">
        <f t="shared" si="9"/>
        <v>0</v>
      </c>
      <c r="AP26" s="168">
        <f t="shared" si="18"/>
        <v>0</v>
      </c>
      <c r="AQ26" s="168">
        <f t="shared" si="0"/>
        <v>0</v>
      </c>
      <c r="AR26" s="168">
        <f t="shared" si="1"/>
        <v>0</v>
      </c>
      <c r="AS26" s="168">
        <f t="shared" si="10"/>
        <v>0</v>
      </c>
      <c r="AT26" s="168">
        <f t="shared" si="2"/>
        <v>0</v>
      </c>
      <c r="AU26" s="168">
        <f t="shared" si="19"/>
        <v>0</v>
      </c>
      <c r="AV26" s="168">
        <f t="shared" si="3"/>
        <v>0</v>
      </c>
      <c r="AW26" s="168">
        <f t="shared" si="4"/>
        <v>0</v>
      </c>
      <c r="AX26" s="168">
        <f t="shared" si="11"/>
        <v>0</v>
      </c>
      <c r="AY26" s="175">
        <f t="shared" si="5"/>
        <v>0</v>
      </c>
      <c r="AZ26" s="175">
        <f t="shared" si="6"/>
        <v>0</v>
      </c>
      <c r="BB26" s="168">
        <f t="shared" si="12"/>
        <v>0</v>
      </c>
      <c r="BC26" s="168">
        <f t="shared" si="13"/>
        <v>0</v>
      </c>
      <c r="BD26" s="168">
        <f t="shared" si="14"/>
        <v>0</v>
      </c>
      <c r="BE26" s="168">
        <f t="shared" si="15"/>
        <v>0</v>
      </c>
      <c r="BF26" s="168">
        <f t="shared" si="16"/>
        <v>0</v>
      </c>
      <c r="BG26" s="168">
        <f t="shared" si="17"/>
        <v>0</v>
      </c>
    </row>
    <row r="27" spans="1:59" ht="20.25" customHeight="1">
      <c r="A27" s="171">
        <v>19</v>
      </c>
      <c r="B27" s="172" t="s">
        <v>21</v>
      </c>
      <c r="C27" s="801"/>
      <c r="D27" s="802"/>
      <c r="E27" s="801"/>
      <c r="F27" s="802"/>
      <c r="G27" s="801"/>
      <c r="H27" s="802"/>
      <c r="I27" s="801"/>
      <c r="J27" s="802"/>
      <c r="K27" s="819"/>
      <c r="L27" s="819"/>
      <c r="M27" s="820"/>
      <c r="N27" s="821"/>
      <c r="O27" s="821"/>
      <c r="P27" s="822"/>
      <c r="Q27" s="823"/>
      <c r="R27" s="824"/>
      <c r="S27" s="825"/>
      <c r="T27" s="823"/>
      <c r="U27" s="824"/>
      <c r="V27" s="825"/>
      <c r="W27" s="826"/>
      <c r="X27" s="827"/>
      <c r="Y27" s="828"/>
      <c r="Z27" s="829"/>
      <c r="AA27" s="830"/>
      <c r="AB27" s="831"/>
      <c r="AC27" s="831"/>
      <c r="AD27" s="831"/>
      <c r="AE27" s="831"/>
      <c r="AF27" s="831"/>
      <c r="AG27" s="831"/>
      <c r="AH27" s="831"/>
      <c r="AI27" s="832"/>
      <c r="AJ27" s="176"/>
      <c r="AK27" s="176"/>
      <c r="AL27" s="176"/>
      <c r="AM27" s="174">
        <f t="shared" si="7"/>
        <v>0</v>
      </c>
      <c r="AN27" s="167">
        <f t="shared" si="8"/>
        <v>0</v>
      </c>
      <c r="AO27" s="168">
        <f t="shared" si="9"/>
        <v>0</v>
      </c>
      <c r="AP27" s="168">
        <f t="shared" si="18"/>
        <v>0</v>
      </c>
      <c r="AQ27" s="168">
        <f t="shared" si="0"/>
        <v>0</v>
      </c>
      <c r="AR27" s="168">
        <f t="shared" si="1"/>
        <v>0</v>
      </c>
      <c r="AS27" s="168">
        <f t="shared" si="10"/>
        <v>0</v>
      </c>
      <c r="AT27" s="168">
        <f t="shared" si="2"/>
        <v>0</v>
      </c>
      <c r="AU27" s="168">
        <f t="shared" si="19"/>
        <v>0</v>
      </c>
      <c r="AV27" s="168">
        <f t="shared" si="3"/>
        <v>0</v>
      </c>
      <c r="AW27" s="168">
        <f t="shared" si="4"/>
        <v>0</v>
      </c>
      <c r="AX27" s="168">
        <f t="shared" si="11"/>
        <v>0</v>
      </c>
      <c r="AY27" s="175">
        <f t="shared" si="5"/>
        <v>0</v>
      </c>
      <c r="AZ27" s="175">
        <f t="shared" si="6"/>
        <v>0</v>
      </c>
      <c r="BB27" s="168">
        <f t="shared" si="12"/>
        <v>0</v>
      </c>
      <c r="BC27" s="168">
        <f t="shared" si="13"/>
        <v>0</v>
      </c>
      <c r="BD27" s="168">
        <f t="shared" si="14"/>
        <v>0</v>
      </c>
      <c r="BE27" s="168">
        <f t="shared" si="15"/>
        <v>0</v>
      </c>
      <c r="BF27" s="168">
        <f t="shared" si="16"/>
        <v>0</v>
      </c>
      <c r="BG27" s="168">
        <f t="shared" si="17"/>
        <v>0</v>
      </c>
    </row>
    <row r="28" spans="1:59" ht="20.25" customHeight="1">
      <c r="A28" s="171">
        <v>20</v>
      </c>
      <c r="B28" s="172" t="s">
        <v>22</v>
      </c>
      <c r="C28" s="801"/>
      <c r="D28" s="802"/>
      <c r="E28" s="801"/>
      <c r="F28" s="802"/>
      <c r="G28" s="801"/>
      <c r="H28" s="802"/>
      <c r="I28" s="801"/>
      <c r="J28" s="802"/>
      <c r="K28" s="819"/>
      <c r="L28" s="819"/>
      <c r="M28" s="820"/>
      <c r="N28" s="821"/>
      <c r="O28" s="821"/>
      <c r="P28" s="822"/>
      <c r="Q28" s="823"/>
      <c r="R28" s="824"/>
      <c r="S28" s="825"/>
      <c r="T28" s="823"/>
      <c r="U28" s="824"/>
      <c r="V28" s="825"/>
      <c r="W28" s="826"/>
      <c r="X28" s="827"/>
      <c r="Y28" s="828"/>
      <c r="Z28" s="829"/>
      <c r="AA28" s="830"/>
      <c r="AB28" s="831"/>
      <c r="AC28" s="831"/>
      <c r="AD28" s="831"/>
      <c r="AE28" s="831"/>
      <c r="AF28" s="831"/>
      <c r="AG28" s="831"/>
      <c r="AH28" s="831"/>
      <c r="AI28" s="832"/>
      <c r="AJ28" s="176"/>
      <c r="AK28" s="176"/>
      <c r="AL28" s="176"/>
      <c r="AM28" s="174">
        <f t="shared" si="7"/>
        <v>0</v>
      </c>
      <c r="AN28" s="167">
        <f t="shared" si="8"/>
        <v>0</v>
      </c>
      <c r="AO28" s="168">
        <f t="shared" si="9"/>
        <v>0</v>
      </c>
      <c r="AP28" s="168">
        <f t="shared" si="18"/>
        <v>0</v>
      </c>
      <c r="AQ28" s="168">
        <f t="shared" si="0"/>
        <v>0</v>
      </c>
      <c r="AR28" s="168">
        <f t="shared" si="1"/>
        <v>0</v>
      </c>
      <c r="AS28" s="168">
        <f t="shared" si="10"/>
        <v>0</v>
      </c>
      <c r="AT28" s="168">
        <f t="shared" si="2"/>
        <v>0</v>
      </c>
      <c r="AU28" s="168">
        <f t="shared" si="19"/>
        <v>0</v>
      </c>
      <c r="AV28" s="168">
        <f t="shared" si="3"/>
        <v>0</v>
      </c>
      <c r="AW28" s="168">
        <f t="shared" si="4"/>
        <v>0</v>
      </c>
      <c r="AX28" s="168">
        <f t="shared" si="11"/>
        <v>0</v>
      </c>
      <c r="AY28" s="175">
        <f t="shared" si="5"/>
        <v>0</v>
      </c>
      <c r="AZ28" s="175">
        <f t="shared" si="6"/>
        <v>0</v>
      </c>
      <c r="BB28" s="168">
        <f t="shared" si="12"/>
        <v>0</v>
      </c>
      <c r="BC28" s="168">
        <f t="shared" si="13"/>
        <v>0</v>
      </c>
      <c r="BD28" s="168">
        <f t="shared" si="14"/>
        <v>0</v>
      </c>
      <c r="BE28" s="168">
        <f t="shared" si="15"/>
        <v>0</v>
      </c>
      <c r="BF28" s="168">
        <f t="shared" si="16"/>
        <v>0</v>
      </c>
      <c r="BG28" s="168">
        <f t="shared" si="17"/>
        <v>0</v>
      </c>
    </row>
    <row r="29" spans="1:59" ht="20.25" customHeight="1">
      <c r="A29" s="171">
        <v>21</v>
      </c>
      <c r="B29" s="172" t="s">
        <v>32</v>
      </c>
      <c r="C29" s="801">
        <v>0.375</v>
      </c>
      <c r="D29" s="802"/>
      <c r="E29" s="801">
        <v>0.5</v>
      </c>
      <c r="F29" s="802"/>
      <c r="G29" s="801"/>
      <c r="H29" s="802"/>
      <c r="I29" s="801"/>
      <c r="J29" s="802"/>
      <c r="K29" s="819"/>
      <c r="L29" s="819"/>
      <c r="M29" s="820">
        <v>4</v>
      </c>
      <c r="N29" s="821"/>
      <c r="O29" s="821"/>
      <c r="P29" s="822"/>
      <c r="Q29" s="823">
        <v>2</v>
      </c>
      <c r="R29" s="824"/>
      <c r="S29" s="825"/>
      <c r="T29" s="823"/>
      <c r="U29" s="824"/>
      <c r="V29" s="825"/>
      <c r="W29" s="826">
        <v>480</v>
      </c>
      <c r="X29" s="827"/>
      <c r="Y29" s="828">
        <v>0</v>
      </c>
      <c r="Z29" s="829"/>
      <c r="AA29" s="830"/>
      <c r="AB29" s="831"/>
      <c r="AC29" s="831"/>
      <c r="AD29" s="831"/>
      <c r="AE29" s="831"/>
      <c r="AF29" s="831"/>
      <c r="AG29" s="831"/>
      <c r="AH29" s="831"/>
      <c r="AI29" s="832"/>
      <c r="AJ29" s="176"/>
      <c r="AK29" s="176"/>
      <c r="AL29" s="176"/>
      <c r="AM29" s="174">
        <f t="shared" si="7"/>
        <v>2</v>
      </c>
      <c r="AN29" s="167">
        <f t="shared" si="8"/>
        <v>0</v>
      </c>
      <c r="AO29" s="168">
        <f t="shared" si="9"/>
        <v>0</v>
      </c>
      <c r="AP29" s="168">
        <f t="shared" si="18"/>
        <v>0</v>
      </c>
      <c r="AQ29" s="168">
        <f t="shared" si="0"/>
        <v>0</v>
      </c>
      <c r="AR29" s="168">
        <f t="shared" si="1"/>
        <v>0</v>
      </c>
      <c r="AS29" s="168">
        <f t="shared" si="10"/>
        <v>4</v>
      </c>
      <c r="AT29" s="168">
        <f t="shared" si="2"/>
        <v>0</v>
      </c>
      <c r="AU29" s="168">
        <f t="shared" si="19"/>
        <v>0</v>
      </c>
      <c r="AV29" s="168">
        <f t="shared" si="3"/>
        <v>4</v>
      </c>
      <c r="AW29" s="168">
        <f t="shared" si="4"/>
        <v>4</v>
      </c>
      <c r="AX29" s="168">
        <f t="shared" si="11"/>
        <v>4</v>
      </c>
      <c r="AY29" s="175">
        <f t="shared" si="5"/>
        <v>3</v>
      </c>
      <c r="AZ29" s="175">
        <f t="shared" si="6"/>
        <v>0</v>
      </c>
      <c r="BB29" s="168">
        <f t="shared" si="12"/>
        <v>0</v>
      </c>
      <c r="BC29" s="168">
        <f t="shared" si="13"/>
        <v>1</v>
      </c>
      <c r="BD29" s="168">
        <f t="shared" si="14"/>
        <v>0</v>
      </c>
      <c r="BE29" s="168">
        <f t="shared" si="15"/>
        <v>0</v>
      </c>
      <c r="BF29" s="168">
        <f t="shared" si="16"/>
        <v>0</v>
      </c>
      <c r="BG29" s="168">
        <f t="shared" si="17"/>
        <v>0</v>
      </c>
    </row>
    <row r="30" spans="1:59" ht="20.25" customHeight="1">
      <c r="A30" s="171">
        <v>22</v>
      </c>
      <c r="B30" s="172" t="s">
        <v>1</v>
      </c>
      <c r="C30" s="801"/>
      <c r="D30" s="802"/>
      <c r="E30" s="801"/>
      <c r="F30" s="802"/>
      <c r="G30" s="801"/>
      <c r="H30" s="802"/>
      <c r="I30" s="801"/>
      <c r="J30" s="802"/>
      <c r="K30" s="819"/>
      <c r="L30" s="819"/>
      <c r="M30" s="820"/>
      <c r="N30" s="821"/>
      <c r="O30" s="821"/>
      <c r="P30" s="822"/>
      <c r="Q30" s="823"/>
      <c r="R30" s="824"/>
      <c r="S30" s="825"/>
      <c r="T30" s="823"/>
      <c r="U30" s="824"/>
      <c r="V30" s="825"/>
      <c r="W30" s="826"/>
      <c r="X30" s="827"/>
      <c r="Y30" s="828"/>
      <c r="Z30" s="829"/>
      <c r="AA30" s="830"/>
      <c r="AB30" s="831"/>
      <c r="AC30" s="831"/>
      <c r="AD30" s="831"/>
      <c r="AE30" s="831"/>
      <c r="AF30" s="831"/>
      <c r="AG30" s="831"/>
      <c r="AH30" s="831"/>
      <c r="AI30" s="832"/>
      <c r="AJ30" s="176"/>
      <c r="AK30" s="176"/>
      <c r="AL30" s="176"/>
      <c r="AM30" s="174">
        <f t="shared" si="7"/>
        <v>0</v>
      </c>
      <c r="AN30" s="167">
        <f t="shared" si="8"/>
        <v>0</v>
      </c>
      <c r="AO30" s="168">
        <f t="shared" si="9"/>
        <v>0</v>
      </c>
      <c r="AP30" s="168">
        <f t="shared" si="18"/>
        <v>0</v>
      </c>
      <c r="AQ30" s="168">
        <f t="shared" si="0"/>
        <v>0</v>
      </c>
      <c r="AR30" s="168">
        <f t="shared" si="1"/>
        <v>0</v>
      </c>
      <c r="AS30" s="168">
        <f t="shared" si="10"/>
        <v>0</v>
      </c>
      <c r="AT30" s="168">
        <f t="shared" si="2"/>
        <v>0</v>
      </c>
      <c r="AU30" s="168">
        <f t="shared" si="19"/>
        <v>0</v>
      </c>
      <c r="AV30" s="168">
        <f t="shared" si="3"/>
        <v>0</v>
      </c>
      <c r="AW30" s="168">
        <f t="shared" si="4"/>
        <v>0</v>
      </c>
      <c r="AX30" s="168">
        <f t="shared" si="11"/>
        <v>0</v>
      </c>
      <c r="AY30" s="175">
        <f t="shared" si="5"/>
        <v>0</v>
      </c>
      <c r="AZ30" s="175">
        <f t="shared" si="6"/>
        <v>0</v>
      </c>
      <c r="BB30" s="168">
        <f t="shared" si="12"/>
        <v>0</v>
      </c>
      <c r="BC30" s="168">
        <f t="shared" si="13"/>
        <v>0</v>
      </c>
      <c r="BD30" s="168">
        <f t="shared" si="14"/>
        <v>0</v>
      </c>
      <c r="BE30" s="168">
        <f t="shared" si="15"/>
        <v>0</v>
      </c>
      <c r="BF30" s="168">
        <f t="shared" si="16"/>
        <v>0</v>
      </c>
      <c r="BG30" s="168">
        <f t="shared" si="17"/>
        <v>0</v>
      </c>
    </row>
    <row r="31" spans="1:59" ht="20.25" customHeight="1">
      <c r="A31" s="171">
        <v>23</v>
      </c>
      <c r="B31" s="172" t="s">
        <v>2</v>
      </c>
      <c r="C31" s="801"/>
      <c r="D31" s="802"/>
      <c r="E31" s="801"/>
      <c r="F31" s="802"/>
      <c r="G31" s="801"/>
      <c r="H31" s="802"/>
      <c r="I31" s="801"/>
      <c r="J31" s="802"/>
      <c r="K31" s="819"/>
      <c r="L31" s="819"/>
      <c r="M31" s="820"/>
      <c r="N31" s="821"/>
      <c r="O31" s="821"/>
      <c r="P31" s="822"/>
      <c r="Q31" s="823"/>
      <c r="R31" s="824"/>
      <c r="S31" s="825"/>
      <c r="T31" s="823"/>
      <c r="U31" s="824"/>
      <c r="V31" s="825"/>
      <c r="W31" s="826"/>
      <c r="X31" s="827"/>
      <c r="Y31" s="828"/>
      <c r="Z31" s="829"/>
      <c r="AA31" s="830"/>
      <c r="AB31" s="831"/>
      <c r="AC31" s="831"/>
      <c r="AD31" s="831"/>
      <c r="AE31" s="831"/>
      <c r="AF31" s="831"/>
      <c r="AG31" s="831"/>
      <c r="AH31" s="831"/>
      <c r="AI31" s="832"/>
      <c r="AJ31" s="176"/>
      <c r="AK31" s="176"/>
      <c r="AL31" s="176"/>
      <c r="AM31" s="174">
        <f t="shared" si="7"/>
        <v>0</v>
      </c>
      <c r="AN31" s="167">
        <f t="shared" si="8"/>
        <v>0</v>
      </c>
      <c r="AO31" s="168">
        <f t="shared" si="9"/>
        <v>0</v>
      </c>
      <c r="AP31" s="168">
        <f t="shared" si="18"/>
        <v>0</v>
      </c>
      <c r="AQ31" s="168">
        <f t="shared" si="0"/>
        <v>0</v>
      </c>
      <c r="AR31" s="168">
        <f t="shared" si="1"/>
        <v>0</v>
      </c>
      <c r="AS31" s="168">
        <f t="shared" si="10"/>
        <v>0</v>
      </c>
      <c r="AT31" s="168">
        <f t="shared" si="2"/>
        <v>0</v>
      </c>
      <c r="AU31" s="168">
        <f t="shared" si="19"/>
        <v>0</v>
      </c>
      <c r="AV31" s="168">
        <f t="shared" si="3"/>
        <v>0</v>
      </c>
      <c r="AW31" s="168">
        <f t="shared" si="4"/>
        <v>0</v>
      </c>
      <c r="AX31" s="168">
        <f t="shared" si="11"/>
        <v>0</v>
      </c>
      <c r="AY31" s="175">
        <f t="shared" si="5"/>
        <v>0</v>
      </c>
      <c r="AZ31" s="175">
        <f t="shared" si="6"/>
        <v>0</v>
      </c>
      <c r="BB31" s="168">
        <f t="shared" si="12"/>
        <v>0</v>
      </c>
      <c r="BC31" s="168">
        <f t="shared" si="13"/>
        <v>0</v>
      </c>
      <c r="BD31" s="168">
        <f t="shared" si="14"/>
        <v>0</v>
      </c>
      <c r="BE31" s="168">
        <f t="shared" si="15"/>
        <v>0</v>
      </c>
      <c r="BF31" s="168">
        <f t="shared" si="16"/>
        <v>0</v>
      </c>
      <c r="BG31" s="168">
        <f t="shared" si="17"/>
        <v>0</v>
      </c>
    </row>
    <row r="32" spans="1:59" ht="20.25" customHeight="1">
      <c r="A32" s="171">
        <v>24</v>
      </c>
      <c r="B32" s="172" t="s">
        <v>3</v>
      </c>
      <c r="C32" s="801">
        <v>0.625</v>
      </c>
      <c r="D32" s="802"/>
      <c r="E32" s="801">
        <v>0.66666666666666663</v>
      </c>
      <c r="F32" s="802"/>
      <c r="G32" s="801"/>
      <c r="H32" s="802"/>
      <c r="I32" s="801"/>
      <c r="J32" s="802"/>
      <c r="K32" s="819"/>
      <c r="L32" s="819"/>
      <c r="M32" s="820">
        <v>2</v>
      </c>
      <c r="N32" s="821"/>
      <c r="O32" s="821"/>
      <c r="P32" s="822"/>
      <c r="Q32" s="823">
        <v>2</v>
      </c>
      <c r="R32" s="824"/>
      <c r="S32" s="825"/>
      <c r="T32" s="823"/>
      <c r="U32" s="824"/>
      <c r="V32" s="825"/>
      <c r="W32" s="826">
        <v>440</v>
      </c>
      <c r="X32" s="827"/>
      <c r="Y32" s="828">
        <v>0</v>
      </c>
      <c r="Z32" s="829"/>
      <c r="AA32" s="830"/>
      <c r="AB32" s="831"/>
      <c r="AC32" s="831"/>
      <c r="AD32" s="831"/>
      <c r="AE32" s="831"/>
      <c r="AF32" s="831"/>
      <c r="AG32" s="831"/>
      <c r="AH32" s="831"/>
      <c r="AI32" s="832"/>
      <c r="AJ32" s="176"/>
      <c r="AK32" s="176"/>
      <c r="AL32" s="176"/>
      <c r="AM32" s="174">
        <f t="shared" si="7"/>
        <v>2</v>
      </c>
      <c r="AN32" s="167">
        <f t="shared" si="8"/>
        <v>2</v>
      </c>
      <c r="AO32" s="168">
        <f t="shared" si="9"/>
        <v>0</v>
      </c>
      <c r="AP32" s="168">
        <f t="shared" si="18"/>
        <v>0</v>
      </c>
      <c r="AQ32" s="168">
        <f t="shared" si="0"/>
        <v>2</v>
      </c>
      <c r="AR32" s="168">
        <f t="shared" si="1"/>
        <v>2</v>
      </c>
      <c r="AS32" s="168">
        <f t="shared" si="10"/>
        <v>0</v>
      </c>
      <c r="AT32" s="168">
        <f t="shared" si="2"/>
        <v>0</v>
      </c>
      <c r="AU32" s="168">
        <f t="shared" si="19"/>
        <v>0</v>
      </c>
      <c r="AV32" s="168">
        <f t="shared" si="3"/>
        <v>0</v>
      </c>
      <c r="AW32" s="168">
        <f t="shared" si="4"/>
        <v>0</v>
      </c>
      <c r="AX32" s="168">
        <f t="shared" si="11"/>
        <v>2</v>
      </c>
      <c r="AY32" s="175">
        <f t="shared" si="5"/>
        <v>1</v>
      </c>
      <c r="AZ32" s="175">
        <f t="shared" si="6"/>
        <v>0</v>
      </c>
      <c r="BB32" s="168">
        <f t="shared" si="12"/>
        <v>0</v>
      </c>
      <c r="BC32" s="168">
        <f t="shared" si="13"/>
        <v>1</v>
      </c>
      <c r="BD32" s="168">
        <f t="shared" si="14"/>
        <v>0</v>
      </c>
      <c r="BE32" s="168">
        <f t="shared" si="15"/>
        <v>0</v>
      </c>
      <c r="BF32" s="168">
        <f t="shared" si="16"/>
        <v>0</v>
      </c>
      <c r="BG32" s="168">
        <f t="shared" si="17"/>
        <v>0</v>
      </c>
    </row>
    <row r="33" spans="1:59" ht="20.25" customHeight="1">
      <c r="A33" s="171">
        <v>25</v>
      </c>
      <c r="B33" s="172" t="s">
        <v>4</v>
      </c>
      <c r="C33" s="801"/>
      <c r="D33" s="802"/>
      <c r="E33" s="801"/>
      <c r="F33" s="802"/>
      <c r="G33" s="801"/>
      <c r="H33" s="802"/>
      <c r="I33" s="801"/>
      <c r="J33" s="802"/>
      <c r="K33" s="819"/>
      <c r="L33" s="819"/>
      <c r="M33" s="820"/>
      <c r="N33" s="821"/>
      <c r="O33" s="821"/>
      <c r="P33" s="822"/>
      <c r="Q33" s="833"/>
      <c r="R33" s="824"/>
      <c r="S33" s="825"/>
      <c r="T33" s="833"/>
      <c r="U33" s="824"/>
      <c r="V33" s="825"/>
      <c r="W33" s="826"/>
      <c r="X33" s="827"/>
      <c r="Y33" s="834"/>
      <c r="Z33" s="829"/>
      <c r="AA33" s="830"/>
      <c r="AB33" s="831"/>
      <c r="AC33" s="831"/>
      <c r="AD33" s="831"/>
      <c r="AE33" s="831"/>
      <c r="AF33" s="831"/>
      <c r="AG33" s="831"/>
      <c r="AH33" s="831"/>
      <c r="AI33" s="832"/>
      <c r="AJ33" s="176"/>
      <c r="AK33" s="176"/>
      <c r="AL33" s="176"/>
      <c r="AM33" s="174">
        <f t="shared" si="7"/>
        <v>0</v>
      </c>
      <c r="AN33" s="167">
        <f t="shared" si="8"/>
        <v>0</v>
      </c>
      <c r="AO33" s="168">
        <f t="shared" si="9"/>
        <v>0</v>
      </c>
      <c r="AP33" s="168">
        <f t="shared" si="18"/>
        <v>0</v>
      </c>
      <c r="AQ33" s="168">
        <f t="shared" si="0"/>
        <v>0</v>
      </c>
      <c r="AR33" s="168">
        <f t="shared" si="1"/>
        <v>0</v>
      </c>
      <c r="AS33" s="168">
        <f t="shared" si="10"/>
        <v>0</v>
      </c>
      <c r="AT33" s="168">
        <f>+IF(AU33&gt;8,8,AU33)</f>
        <v>0</v>
      </c>
      <c r="AU33" s="168">
        <f t="shared" si="19"/>
        <v>0</v>
      </c>
      <c r="AV33" s="168">
        <f t="shared" si="3"/>
        <v>0</v>
      </c>
      <c r="AW33" s="168">
        <f t="shared" si="4"/>
        <v>0</v>
      </c>
      <c r="AX33" s="168">
        <f t="shared" si="11"/>
        <v>0</v>
      </c>
      <c r="AY33" s="175">
        <f t="shared" si="5"/>
        <v>0</v>
      </c>
      <c r="AZ33" s="175">
        <f t="shared" si="6"/>
        <v>0</v>
      </c>
      <c r="BB33" s="168">
        <f t="shared" si="12"/>
        <v>0</v>
      </c>
      <c r="BC33" s="168">
        <f t="shared" si="13"/>
        <v>0</v>
      </c>
      <c r="BD33" s="168">
        <f t="shared" si="14"/>
        <v>0</v>
      </c>
      <c r="BE33" s="168">
        <f t="shared" si="15"/>
        <v>0</v>
      </c>
      <c r="BF33" s="168">
        <f t="shared" si="16"/>
        <v>0</v>
      </c>
      <c r="BG33" s="168">
        <f t="shared" si="17"/>
        <v>0</v>
      </c>
    </row>
    <row r="34" spans="1:59" ht="20.25" customHeight="1">
      <c r="A34" s="171">
        <v>26</v>
      </c>
      <c r="B34" s="172" t="s">
        <v>21</v>
      </c>
      <c r="C34" s="801"/>
      <c r="D34" s="802"/>
      <c r="E34" s="801"/>
      <c r="F34" s="802"/>
      <c r="G34" s="801"/>
      <c r="H34" s="802"/>
      <c r="I34" s="801"/>
      <c r="J34" s="802"/>
      <c r="K34" s="819"/>
      <c r="L34" s="819"/>
      <c r="M34" s="820"/>
      <c r="N34" s="821"/>
      <c r="O34" s="821"/>
      <c r="P34" s="822"/>
      <c r="Q34" s="833"/>
      <c r="R34" s="824"/>
      <c r="S34" s="825"/>
      <c r="T34" s="833"/>
      <c r="U34" s="824"/>
      <c r="V34" s="825"/>
      <c r="W34" s="826"/>
      <c r="X34" s="827"/>
      <c r="Y34" s="834"/>
      <c r="Z34" s="829"/>
      <c r="AA34" s="830"/>
      <c r="AB34" s="831"/>
      <c r="AC34" s="831"/>
      <c r="AD34" s="831"/>
      <c r="AE34" s="831"/>
      <c r="AF34" s="831"/>
      <c r="AG34" s="831"/>
      <c r="AH34" s="831"/>
      <c r="AI34" s="832"/>
      <c r="AJ34" s="176"/>
      <c r="AK34" s="176"/>
      <c r="AL34" s="176"/>
      <c r="AM34" s="174">
        <f t="shared" si="7"/>
        <v>0</v>
      </c>
      <c r="AN34" s="167">
        <f t="shared" si="8"/>
        <v>0</v>
      </c>
      <c r="AO34" s="168">
        <f t="shared" si="9"/>
        <v>0</v>
      </c>
      <c r="AP34" s="168">
        <f t="shared" si="18"/>
        <v>0</v>
      </c>
      <c r="AQ34" s="168">
        <f t="shared" si="0"/>
        <v>0</v>
      </c>
      <c r="AR34" s="168">
        <f t="shared" si="1"/>
        <v>0</v>
      </c>
      <c r="AS34" s="168">
        <f t="shared" si="10"/>
        <v>0</v>
      </c>
      <c r="AT34" s="168">
        <f t="shared" ref="AT34:AT39" si="20">+IF(AU34&gt;8,8,AU34)</f>
        <v>0</v>
      </c>
      <c r="AU34" s="168">
        <f t="shared" si="19"/>
        <v>0</v>
      </c>
      <c r="AV34" s="168">
        <f t="shared" si="3"/>
        <v>0</v>
      </c>
      <c r="AW34" s="168">
        <f t="shared" si="4"/>
        <v>0</v>
      </c>
      <c r="AX34" s="168">
        <f t="shared" si="11"/>
        <v>0</v>
      </c>
      <c r="AY34" s="175">
        <f t="shared" si="5"/>
        <v>0</v>
      </c>
      <c r="AZ34" s="175">
        <f t="shared" si="6"/>
        <v>0</v>
      </c>
      <c r="BB34" s="168">
        <f t="shared" si="12"/>
        <v>0</v>
      </c>
      <c r="BC34" s="168">
        <f t="shared" si="13"/>
        <v>0</v>
      </c>
      <c r="BD34" s="168">
        <f t="shared" si="14"/>
        <v>0</v>
      </c>
      <c r="BE34" s="168">
        <f t="shared" si="15"/>
        <v>0</v>
      </c>
      <c r="BF34" s="168">
        <f t="shared" si="16"/>
        <v>0</v>
      </c>
      <c r="BG34" s="168">
        <f t="shared" si="17"/>
        <v>0</v>
      </c>
    </row>
    <row r="35" spans="1:59" ht="20.25" customHeight="1">
      <c r="A35" s="171">
        <v>27</v>
      </c>
      <c r="B35" s="172" t="s">
        <v>22</v>
      </c>
      <c r="C35" s="801"/>
      <c r="D35" s="802"/>
      <c r="E35" s="801"/>
      <c r="F35" s="802"/>
      <c r="G35" s="801"/>
      <c r="H35" s="802"/>
      <c r="I35" s="801"/>
      <c r="J35" s="802"/>
      <c r="K35" s="819"/>
      <c r="L35" s="819"/>
      <c r="M35" s="820"/>
      <c r="N35" s="821"/>
      <c r="O35" s="821"/>
      <c r="P35" s="822"/>
      <c r="Q35" s="833"/>
      <c r="R35" s="824"/>
      <c r="S35" s="825"/>
      <c r="T35" s="833"/>
      <c r="U35" s="824"/>
      <c r="V35" s="825"/>
      <c r="W35" s="826"/>
      <c r="X35" s="827"/>
      <c r="Y35" s="834"/>
      <c r="Z35" s="829"/>
      <c r="AA35" s="830"/>
      <c r="AB35" s="831"/>
      <c r="AC35" s="831"/>
      <c r="AD35" s="831"/>
      <c r="AE35" s="831"/>
      <c r="AF35" s="831"/>
      <c r="AG35" s="831"/>
      <c r="AH35" s="831"/>
      <c r="AI35" s="832"/>
      <c r="AJ35" s="176"/>
      <c r="AK35" s="176"/>
      <c r="AL35" s="176"/>
      <c r="AM35" s="174">
        <f t="shared" si="7"/>
        <v>0</v>
      </c>
      <c r="AN35" s="167">
        <f t="shared" si="8"/>
        <v>0</v>
      </c>
      <c r="AO35" s="168">
        <f t="shared" si="9"/>
        <v>0</v>
      </c>
      <c r="AP35" s="168">
        <f t="shared" si="18"/>
        <v>0</v>
      </c>
      <c r="AQ35" s="168">
        <f t="shared" si="0"/>
        <v>0</v>
      </c>
      <c r="AR35" s="168">
        <f t="shared" si="1"/>
        <v>0</v>
      </c>
      <c r="AS35" s="168">
        <f t="shared" si="10"/>
        <v>0</v>
      </c>
      <c r="AT35" s="168">
        <f t="shared" si="20"/>
        <v>0</v>
      </c>
      <c r="AU35" s="168">
        <f t="shared" si="19"/>
        <v>0</v>
      </c>
      <c r="AV35" s="168">
        <f t="shared" si="3"/>
        <v>0</v>
      </c>
      <c r="AW35" s="168">
        <f t="shared" si="4"/>
        <v>0</v>
      </c>
      <c r="AX35" s="168">
        <f t="shared" si="11"/>
        <v>0</v>
      </c>
      <c r="AY35" s="175">
        <f t="shared" si="5"/>
        <v>0</v>
      </c>
      <c r="AZ35" s="175">
        <f t="shared" si="6"/>
        <v>0</v>
      </c>
      <c r="BB35" s="168">
        <f t="shared" si="12"/>
        <v>0</v>
      </c>
      <c r="BC35" s="168">
        <f t="shared" si="13"/>
        <v>0</v>
      </c>
      <c r="BD35" s="168">
        <f t="shared" si="14"/>
        <v>0</v>
      </c>
      <c r="BE35" s="168">
        <f t="shared" si="15"/>
        <v>0</v>
      </c>
      <c r="BF35" s="168">
        <f t="shared" si="16"/>
        <v>0</v>
      </c>
      <c r="BG35" s="168">
        <f t="shared" si="17"/>
        <v>0</v>
      </c>
    </row>
    <row r="36" spans="1:59" ht="20.25" customHeight="1">
      <c r="A36" s="171">
        <v>28</v>
      </c>
      <c r="B36" s="172" t="s">
        <v>5</v>
      </c>
      <c r="C36" s="801"/>
      <c r="D36" s="802"/>
      <c r="E36" s="801"/>
      <c r="F36" s="802"/>
      <c r="G36" s="801"/>
      <c r="H36" s="802"/>
      <c r="I36" s="801"/>
      <c r="J36" s="802"/>
      <c r="K36" s="819"/>
      <c r="L36" s="819"/>
      <c r="M36" s="820"/>
      <c r="N36" s="821"/>
      <c r="O36" s="821"/>
      <c r="P36" s="822"/>
      <c r="Q36" s="833"/>
      <c r="R36" s="824"/>
      <c r="S36" s="825"/>
      <c r="T36" s="833"/>
      <c r="U36" s="824"/>
      <c r="V36" s="825"/>
      <c r="W36" s="826"/>
      <c r="X36" s="827"/>
      <c r="Y36" s="834"/>
      <c r="Z36" s="829"/>
      <c r="AA36" s="830"/>
      <c r="AB36" s="831"/>
      <c r="AC36" s="831"/>
      <c r="AD36" s="831"/>
      <c r="AE36" s="831"/>
      <c r="AF36" s="831"/>
      <c r="AG36" s="831"/>
      <c r="AH36" s="831"/>
      <c r="AI36" s="832"/>
      <c r="AJ36" s="176"/>
      <c r="AK36" s="176"/>
      <c r="AL36" s="176"/>
      <c r="AM36" s="174">
        <f t="shared" si="7"/>
        <v>0</v>
      </c>
      <c r="AN36" s="167">
        <f t="shared" si="8"/>
        <v>0</v>
      </c>
      <c r="AO36" s="168">
        <f t="shared" si="9"/>
        <v>0</v>
      </c>
      <c r="AP36" s="168">
        <f t="shared" si="18"/>
        <v>0</v>
      </c>
      <c r="AQ36" s="168">
        <f t="shared" si="0"/>
        <v>0</v>
      </c>
      <c r="AR36" s="168">
        <f t="shared" si="1"/>
        <v>0</v>
      </c>
      <c r="AS36" s="168">
        <f t="shared" si="10"/>
        <v>0</v>
      </c>
      <c r="AT36" s="168">
        <f t="shared" si="20"/>
        <v>0</v>
      </c>
      <c r="AU36" s="168">
        <f t="shared" si="19"/>
        <v>0</v>
      </c>
      <c r="AV36" s="168">
        <f t="shared" si="3"/>
        <v>0</v>
      </c>
      <c r="AW36" s="168">
        <f t="shared" si="4"/>
        <v>0</v>
      </c>
      <c r="AX36" s="168">
        <f t="shared" si="11"/>
        <v>0</v>
      </c>
      <c r="AY36" s="175">
        <f t="shared" si="5"/>
        <v>0</v>
      </c>
      <c r="AZ36" s="175">
        <f t="shared" si="6"/>
        <v>0</v>
      </c>
      <c r="BB36" s="168">
        <f t="shared" si="12"/>
        <v>0</v>
      </c>
      <c r="BC36" s="168">
        <f t="shared" si="13"/>
        <v>0</v>
      </c>
      <c r="BD36" s="168">
        <f t="shared" si="14"/>
        <v>0</v>
      </c>
      <c r="BE36" s="168">
        <f t="shared" si="15"/>
        <v>0</v>
      </c>
      <c r="BF36" s="168">
        <f t="shared" si="16"/>
        <v>0</v>
      </c>
      <c r="BG36" s="168">
        <f t="shared" si="17"/>
        <v>0</v>
      </c>
    </row>
    <row r="37" spans="1:59" ht="20.25" customHeight="1">
      <c r="A37" s="177">
        <v>29</v>
      </c>
      <c r="B37" s="172" t="s">
        <v>1</v>
      </c>
      <c r="C37" s="801"/>
      <c r="D37" s="802"/>
      <c r="E37" s="801"/>
      <c r="F37" s="802"/>
      <c r="G37" s="801"/>
      <c r="H37" s="802"/>
      <c r="I37" s="801"/>
      <c r="J37" s="802"/>
      <c r="K37" s="819"/>
      <c r="L37" s="819"/>
      <c r="M37" s="820"/>
      <c r="N37" s="821"/>
      <c r="O37" s="821"/>
      <c r="P37" s="822"/>
      <c r="Q37" s="833"/>
      <c r="R37" s="835"/>
      <c r="S37" s="836"/>
      <c r="T37" s="833"/>
      <c r="U37" s="824"/>
      <c r="V37" s="825"/>
      <c r="W37" s="826"/>
      <c r="X37" s="827"/>
      <c r="Y37" s="834"/>
      <c r="Z37" s="829"/>
      <c r="AA37" s="830"/>
      <c r="AB37" s="831"/>
      <c r="AC37" s="831"/>
      <c r="AD37" s="831"/>
      <c r="AE37" s="831"/>
      <c r="AF37" s="831"/>
      <c r="AG37" s="831"/>
      <c r="AH37" s="831"/>
      <c r="AI37" s="832"/>
      <c r="AJ37" s="176"/>
      <c r="AK37" s="176"/>
      <c r="AL37" s="176"/>
      <c r="AM37" s="174">
        <f t="shared" si="7"/>
        <v>0</v>
      </c>
      <c r="AN37" s="167">
        <f t="shared" si="8"/>
        <v>0</v>
      </c>
      <c r="AO37" s="168">
        <f t="shared" si="9"/>
        <v>0</v>
      </c>
      <c r="AP37" s="168">
        <f t="shared" si="18"/>
        <v>0</v>
      </c>
      <c r="AQ37" s="168">
        <f t="shared" si="0"/>
        <v>0</v>
      </c>
      <c r="AR37" s="168">
        <f t="shared" si="1"/>
        <v>0</v>
      </c>
      <c r="AS37" s="168">
        <f t="shared" si="10"/>
        <v>0</v>
      </c>
      <c r="AT37" s="168">
        <f t="shared" si="20"/>
        <v>0</v>
      </c>
      <c r="AU37" s="168">
        <f t="shared" si="19"/>
        <v>0</v>
      </c>
      <c r="AV37" s="168">
        <f t="shared" si="3"/>
        <v>0</v>
      </c>
      <c r="AW37" s="168">
        <f t="shared" si="4"/>
        <v>0</v>
      </c>
      <c r="AX37" s="168">
        <f t="shared" si="11"/>
        <v>0</v>
      </c>
      <c r="AY37" s="175">
        <f t="shared" si="5"/>
        <v>0</v>
      </c>
      <c r="AZ37" s="175">
        <f t="shared" si="6"/>
        <v>0</v>
      </c>
      <c r="BB37" s="168">
        <f t="shared" si="12"/>
        <v>0</v>
      </c>
      <c r="BC37" s="168">
        <f t="shared" si="13"/>
        <v>0</v>
      </c>
      <c r="BD37" s="168">
        <f t="shared" si="14"/>
        <v>0</v>
      </c>
      <c r="BE37" s="168">
        <f t="shared" si="15"/>
        <v>0</v>
      </c>
      <c r="BF37" s="168">
        <f t="shared" si="16"/>
        <v>0</v>
      </c>
      <c r="BG37" s="168">
        <f t="shared" si="17"/>
        <v>0</v>
      </c>
    </row>
    <row r="38" spans="1:59" ht="20.25" customHeight="1">
      <c r="A38" s="177">
        <v>30</v>
      </c>
      <c r="B38" s="172" t="s">
        <v>2</v>
      </c>
      <c r="C38" s="801"/>
      <c r="D38" s="802"/>
      <c r="E38" s="801"/>
      <c r="F38" s="802"/>
      <c r="G38" s="801"/>
      <c r="H38" s="802"/>
      <c r="I38" s="801"/>
      <c r="J38" s="802"/>
      <c r="K38" s="819"/>
      <c r="L38" s="819"/>
      <c r="M38" s="820"/>
      <c r="N38" s="821"/>
      <c r="O38" s="821"/>
      <c r="P38" s="822"/>
      <c r="Q38" s="833"/>
      <c r="R38" s="824"/>
      <c r="S38" s="825"/>
      <c r="T38" s="833"/>
      <c r="U38" s="824"/>
      <c r="V38" s="825"/>
      <c r="W38" s="826"/>
      <c r="X38" s="827"/>
      <c r="Y38" s="834"/>
      <c r="Z38" s="829"/>
      <c r="AA38" s="830"/>
      <c r="AB38" s="831"/>
      <c r="AC38" s="831"/>
      <c r="AD38" s="831"/>
      <c r="AE38" s="831"/>
      <c r="AF38" s="831"/>
      <c r="AG38" s="831"/>
      <c r="AH38" s="831"/>
      <c r="AI38" s="832"/>
      <c r="AJ38" s="176"/>
      <c r="AK38" s="176"/>
      <c r="AL38" s="176"/>
      <c r="AM38" s="174">
        <f t="shared" si="7"/>
        <v>0</v>
      </c>
      <c r="AN38" s="167">
        <f t="shared" si="8"/>
        <v>0</v>
      </c>
      <c r="AO38" s="168">
        <f t="shared" si="9"/>
        <v>0</v>
      </c>
      <c r="AP38" s="168">
        <f t="shared" si="18"/>
        <v>0</v>
      </c>
      <c r="AQ38" s="168">
        <f t="shared" si="0"/>
        <v>0</v>
      </c>
      <c r="AR38" s="168">
        <f t="shared" si="1"/>
        <v>0</v>
      </c>
      <c r="AS38" s="168">
        <f t="shared" si="10"/>
        <v>0</v>
      </c>
      <c r="AT38" s="168">
        <f t="shared" si="20"/>
        <v>0</v>
      </c>
      <c r="AU38" s="168">
        <f t="shared" si="19"/>
        <v>0</v>
      </c>
      <c r="AV38" s="168">
        <f t="shared" si="3"/>
        <v>0</v>
      </c>
      <c r="AW38" s="168">
        <f t="shared" si="4"/>
        <v>0</v>
      </c>
      <c r="AX38" s="168">
        <f t="shared" si="11"/>
        <v>0</v>
      </c>
      <c r="AY38" s="175">
        <f t="shared" si="5"/>
        <v>0</v>
      </c>
      <c r="AZ38" s="175">
        <f t="shared" si="6"/>
        <v>0</v>
      </c>
      <c r="BB38" s="168">
        <f t="shared" si="12"/>
        <v>0</v>
      </c>
      <c r="BC38" s="168">
        <f t="shared" si="13"/>
        <v>0</v>
      </c>
      <c r="BD38" s="168">
        <f t="shared" si="14"/>
        <v>0</v>
      </c>
      <c r="BE38" s="168">
        <f t="shared" si="15"/>
        <v>0</v>
      </c>
      <c r="BF38" s="168">
        <f t="shared" si="16"/>
        <v>0</v>
      </c>
      <c r="BG38" s="168">
        <f t="shared" si="17"/>
        <v>0</v>
      </c>
    </row>
    <row r="39" spans="1:59" ht="20.25" customHeight="1" thickBot="1">
      <c r="A39" s="178">
        <v>31</v>
      </c>
      <c r="B39" s="179" t="s">
        <v>3</v>
      </c>
      <c r="C39" s="837"/>
      <c r="D39" s="838"/>
      <c r="E39" s="837"/>
      <c r="F39" s="838"/>
      <c r="G39" s="837"/>
      <c r="H39" s="838"/>
      <c r="I39" s="837"/>
      <c r="J39" s="838"/>
      <c r="K39" s="819"/>
      <c r="L39" s="819"/>
      <c r="M39" s="820"/>
      <c r="N39" s="821"/>
      <c r="O39" s="821"/>
      <c r="P39" s="822"/>
      <c r="Q39" s="839"/>
      <c r="R39" s="840"/>
      <c r="S39" s="841"/>
      <c r="T39" s="839"/>
      <c r="U39" s="840"/>
      <c r="V39" s="841"/>
      <c r="W39" s="842"/>
      <c r="X39" s="843"/>
      <c r="Y39" s="834"/>
      <c r="Z39" s="829"/>
      <c r="AA39" s="844"/>
      <c r="AB39" s="845"/>
      <c r="AC39" s="845"/>
      <c r="AD39" s="845"/>
      <c r="AE39" s="845"/>
      <c r="AF39" s="845"/>
      <c r="AG39" s="845"/>
      <c r="AH39" s="845"/>
      <c r="AI39" s="846"/>
      <c r="AJ39" s="176"/>
      <c r="AK39" s="176"/>
      <c r="AL39" s="176"/>
      <c r="AM39" s="180">
        <f t="shared" si="7"/>
        <v>0</v>
      </c>
      <c r="AN39" s="167">
        <f t="shared" si="8"/>
        <v>0</v>
      </c>
      <c r="AO39" s="168">
        <f t="shared" si="9"/>
        <v>0</v>
      </c>
      <c r="AP39" s="168">
        <f t="shared" si="18"/>
        <v>0</v>
      </c>
      <c r="AQ39" s="168">
        <f t="shared" si="0"/>
        <v>0</v>
      </c>
      <c r="AR39" s="181">
        <f t="shared" si="1"/>
        <v>0</v>
      </c>
      <c r="AS39" s="168">
        <f t="shared" si="10"/>
        <v>0</v>
      </c>
      <c r="AT39" s="168">
        <f t="shared" si="20"/>
        <v>0</v>
      </c>
      <c r="AU39" s="168">
        <f t="shared" si="19"/>
        <v>0</v>
      </c>
      <c r="AV39" s="168">
        <f t="shared" si="3"/>
        <v>0</v>
      </c>
      <c r="AW39" s="181">
        <f t="shared" si="4"/>
        <v>0</v>
      </c>
      <c r="AX39" s="181">
        <f t="shared" si="11"/>
        <v>0</v>
      </c>
      <c r="AY39" s="182">
        <f t="shared" si="5"/>
        <v>0</v>
      </c>
      <c r="AZ39" s="182">
        <f t="shared" si="6"/>
        <v>0</v>
      </c>
      <c r="BB39" s="181">
        <f t="shared" si="12"/>
        <v>0</v>
      </c>
      <c r="BC39" s="181">
        <f t="shared" si="13"/>
        <v>0</v>
      </c>
      <c r="BD39" s="181">
        <f t="shared" si="14"/>
        <v>0</v>
      </c>
      <c r="BE39" s="181">
        <f t="shared" si="15"/>
        <v>0</v>
      </c>
      <c r="BF39" s="181">
        <f t="shared" si="16"/>
        <v>0</v>
      </c>
      <c r="BG39" s="181">
        <f t="shared" si="17"/>
        <v>0</v>
      </c>
    </row>
    <row r="40" spans="1:59" ht="21" customHeight="1" thickTop="1">
      <c r="A40" s="583" t="s">
        <v>74</v>
      </c>
      <c r="B40" s="584"/>
      <c r="C40" s="847">
        <v>10</v>
      </c>
      <c r="D40" s="848"/>
      <c r="E40" s="639" t="s">
        <v>103</v>
      </c>
      <c r="F40" s="640"/>
      <c r="G40" s="587" t="s">
        <v>73</v>
      </c>
      <c r="H40" s="588"/>
      <c r="I40" s="588"/>
      <c r="J40" s="588"/>
      <c r="K40" s="588"/>
      <c r="L40" s="589"/>
      <c r="M40" s="849">
        <v>31</v>
      </c>
      <c r="N40" s="849"/>
      <c r="O40" s="850"/>
      <c r="P40" s="851"/>
      <c r="Q40" s="849">
        <v>18</v>
      </c>
      <c r="R40" s="850"/>
      <c r="S40" s="851"/>
      <c r="T40" s="852">
        <v>0</v>
      </c>
      <c r="U40" s="850"/>
      <c r="V40" s="851"/>
      <c r="W40" s="853">
        <v>5540</v>
      </c>
      <c r="X40" s="854"/>
      <c r="Y40" s="853">
        <v>4600</v>
      </c>
      <c r="Z40" s="855"/>
      <c r="AA40" s="257" t="s">
        <v>100</v>
      </c>
      <c r="AB40" s="258"/>
      <c r="AC40" s="596"/>
      <c r="AD40" s="593"/>
      <c r="AE40" s="593"/>
      <c r="AF40" s="593"/>
      <c r="AG40" s="593"/>
      <c r="AH40" s="593"/>
      <c r="AI40" s="600"/>
      <c r="AJ40" s="176"/>
      <c r="AK40" s="176"/>
      <c r="AL40" s="176"/>
      <c r="AM40" s="183">
        <f>SUM(AM9:AM39)</f>
        <v>18</v>
      </c>
      <c r="AN40" s="184">
        <f>SUM(AN9:AN39)</f>
        <v>27</v>
      </c>
      <c r="AO40" s="184">
        <f>SUM(AO9:AO39)</f>
        <v>0</v>
      </c>
      <c r="AP40" s="184">
        <f t="shared" ref="AP40:AV40" si="21">SUM(AP9:AP39)</f>
        <v>0</v>
      </c>
      <c r="AQ40" s="184">
        <f t="shared" si="21"/>
        <v>27</v>
      </c>
      <c r="AR40" s="184">
        <f t="shared" si="21"/>
        <v>27</v>
      </c>
      <c r="AS40" s="184">
        <f t="shared" si="21"/>
        <v>4</v>
      </c>
      <c r="AT40" s="184">
        <f t="shared" si="21"/>
        <v>0</v>
      </c>
      <c r="AU40" s="184">
        <f t="shared" si="21"/>
        <v>0</v>
      </c>
      <c r="AV40" s="184">
        <f t="shared" si="21"/>
        <v>4</v>
      </c>
      <c r="AW40" s="185">
        <f>SUM(AW9:AW39)</f>
        <v>4</v>
      </c>
      <c r="AX40" s="184">
        <f>SUM(AX9:AX39)</f>
        <v>31</v>
      </c>
      <c r="AY40" s="184">
        <f>SUM(AY9:AY39)</f>
        <v>22</v>
      </c>
      <c r="AZ40" s="184">
        <f>SUM(AZ9:AZ39)</f>
        <v>210</v>
      </c>
      <c r="BB40" s="185">
        <f t="shared" ref="BB40:BG40" si="22">SUM(BB9:BB39)</f>
        <v>0</v>
      </c>
      <c r="BC40" s="185">
        <f t="shared" si="22"/>
        <v>9</v>
      </c>
      <c r="BD40" s="185">
        <f t="shared" si="22"/>
        <v>0</v>
      </c>
      <c r="BE40" s="185">
        <f t="shared" si="22"/>
        <v>0</v>
      </c>
      <c r="BF40" s="185">
        <f t="shared" si="22"/>
        <v>0</v>
      </c>
      <c r="BG40" s="185">
        <f t="shared" si="22"/>
        <v>0</v>
      </c>
    </row>
    <row r="41" spans="1:59" ht="21" customHeight="1" thickBot="1">
      <c r="A41" s="585"/>
      <c r="B41" s="586"/>
      <c r="C41" s="856"/>
      <c r="D41" s="857"/>
      <c r="E41" s="605"/>
      <c r="F41" s="641"/>
      <c r="G41" s="590"/>
      <c r="H41" s="591"/>
      <c r="I41" s="591"/>
      <c r="J41" s="591"/>
      <c r="K41" s="591"/>
      <c r="L41" s="592"/>
      <c r="M41" s="604" t="s">
        <v>58</v>
      </c>
      <c r="N41" s="604"/>
      <c r="O41" s="605"/>
      <c r="P41" s="606"/>
      <c r="Q41" s="604" t="s">
        <v>13</v>
      </c>
      <c r="R41" s="605"/>
      <c r="S41" s="606"/>
      <c r="T41" s="607" t="s">
        <v>13</v>
      </c>
      <c r="U41" s="605"/>
      <c r="V41" s="606"/>
      <c r="W41" s="607" t="s">
        <v>38</v>
      </c>
      <c r="X41" s="608"/>
      <c r="Y41" s="607" t="s">
        <v>38</v>
      </c>
      <c r="Z41" s="604"/>
      <c r="AA41" s="259"/>
      <c r="AB41" s="260"/>
      <c r="AC41" s="601"/>
      <c r="AD41" s="602"/>
      <c r="AE41" s="602"/>
      <c r="AF41" s="602"/>
      <c r="AG41" s="602"/>
      <c r="AH41" s="602"/>
      <c r="AI41" s="603"/>
      <c r="AJ41" s="176"/>
      <c r="AK41" s="176"/>
      <c r="AL41" s="176"/>
    </row>
    <row r="42" spans="1:59" ht="14.25">
      <c r="A42" s="616" t="s">
        <v>30</v>
      </c>
      <c r="B42" s="617"/>
      <c r="C42" s="617"/>
      <c r="D42" s="617"/>
      <c r="E42" s="617"/>
      <c r="F42" s="617"/>
      <c r="G42" s="617"/>
      <c r="H42" s="617"/>
      <c r="I42" s="617"/>
      <c r="J42" s="617"/>
      <c r="K42" s="617"/>
      <c r="L42" s="617"/>
      <c r="M42" s="617"/>
      <c r="N42" s="617"/>
      <c r="O42" s="617"/>
      <c r="P42" s="617"/>
      <c r="Q42" s="617"/>
      <c r="R42" s="617"/>
      <c r="S42" s="617"/>
      <c r="T42" s="617"/>
      <c r="U42" s="617"/>
      <c r="V42" s="617"/>
      <c r="W42" s="618"/>
      <c r="X42" s="619" t="s">
        <v>31</v>
      </c>
      <c r="Y42" s="619"/>
      <c r="Z42" s="619"/>
      <c r="AA42" s="619"/>
      <c r="AB42" s="619"/>
      <c r="AC42" s="619"/>
      <c r="AD42" s="619"/>
      <c r="AE42" s="619"/>
      <c r="AF42" s="619"/>
      <c r="AG42" s="619"/>
      <c r="AH42" s="619"/>
      <c r="AI42" s="620"/>
      <c r="AJ42" s="176"/>
      <c r="AK42" s="176"/>
      <c r="AL42" s="176"/>
      <c r="AM42" s="160"/>
      <c r="AS42" s="160"/>
      <c r="AT42" s="160"/>
      <c r="AU42" s="160"/>
      <c r="AV42" s="160"/>
      <c r="AW42" s="186"/>
      <c r="AX42" s="186"/>
    </row>
    <row r="43" spans="1:59" ht="18" customHeight="1">
      <c r="A43" s="621" t="s">
        <v>28</v>
      </c>
      <c r="B43" s="622"/>
      <c r="C43" s="622"/>
      <c r="D43" s="623"/>
      <c r="E43" s="107" t="s">
        <v>81</v>
      </c>
      <c r="F43" s="858">
        <v>27</v>
      </c>
      <c r="G43" s="858"/>
      <c r="H43" s="249" t="s">
        <v>33</v>
      </c>
      <c r="I43" s="249" t="s">
        <v>20</v>
      </c>
      <c r="J43" s="859">
        <v>1120</v>
      </c>
      <c r="K43" s="859"/>
      <c r="L43" s="859"/>
      <c r="M43" s="626" t="s">
        <v>10</v>
      </c>
      <c r="N43" s="627"/>
      <c r="O43" s="626" t="s">
        <v>19</v>
      </c>
      <c r="P43" s="627"/>
      <c r="Q43" s="860">
        <v>30240</v>
      </c>
      <c r="R43" s="860"/>
      <c r="S43" s="860"/>
      <c r="T43" s="860"/>
      <c r="U43" s="860"/>
      <c r="V43" s="860"/>
      <c r="W43" s="188" t="s">
        <v>10</v>
      </c>
      <c r="X43" s="110" t="s">
        <v>85</v>
      </c>
      <c r="Y43" s="800" t="s">
        <v>142</v>
      </c>
      <c r="Z43" s="800"/>
      <c r="AA43" s="800"/>
      <c r="AB43" s="800"/>
      <c r="AC43" s="800"/>
      <c r="AD43" s="800"/>
      <c r="AE43" s="250"/>
      <c r="AF43" s="861">
        <v>3740</v>
      </c>
      <c r="AG43" s="861"/>
      <c r="AH43" s="861"/>
      <c r="AI43" s="192" t="s">
        <v>10</v>
      </c>
      <c r="AJ43" s="186"/>
      <c r="AK43" s="186"/>
      <c r="AL43" s="186"/>
      <c r="AM43" s="160"/>
      <c r="AS43" s="160"/>
      <c r="AT43" s="160"/>
      <c r="AU43" s="160"/>
      <c r="AV43" s="160"/>
    </row>
    <row r="44" spans="1:59" ht="18" customHeight="1">
      <c r="A44" s="621" t="s">
        <v>143</v>
      </c>
      <c r="B44" s="622"/>
      <c r="C44" s="622"/>
      <c r="D44" s="623"/>
      <c r="E44" s="113" t="s">
        <v>82</v>
      </c>
      <c r="F44" s="858">
        <v>4</v>
      </c>
      <c r="G44" s="858"/>
      <c r="H44" s="247" t="s">
        <v>33</v>
      </c>
      <c r="I44" s="247" t="s">
        <v>20</v>
      </c>
      <c r="J44" s="858">
        <v>1220</v>
      </c>
      <c r="K44" s="858"/>
      <c r="L44" s="858"/>
      <c r="M44" s="630" t="s">
        <v>10</v>
      </c>
      <c r="N44" s="480"/>
      <c r="O44" s="630" t="s">
        <v>19</v>
      </c>
      <c r="P44" s="480"/>
      <c r="Q44" s="861">
        <v>4880</v>
      </c>
      <c r="R44" s="861"/>
      <c r="S44" s="861"/>
      <c r="T44" s="861"/>
      <c r="U44" s="861"/>
      <c r="V44" s="861"/>
      <c r="W44" s="194" t="s">
        <v>10</v>
      </c>
      <c r="X44" s="110" t="s">
        <v>83</v>
      </c>
      <c r="Y44" s="862">
        <v>18</v>
      </c>
      <c r="Z44" s="247" t="s">
        <v>9</v>
      </c>
      <c r="AA44" s="247" t="s">
        <v>20</v>
      </c>
      <c r="AB44" s="858">
        <v>100</v>
      </c>
      <c r="AC44" s="858"/>
      <c r="AD44" s="247" t="s">
        <v>10</v>
      </c>
      <c r="AE44" s="247" t="s">
        <v>19</v>
      </c>
      <c r="AF44" s="861">
        <v>1800</v>
      </c>
      <c r="AG44" s="861"/>
      <c r="AH44" s="861"/>
      <c r="AI44" s="192" t="s">
        <v>10</v>
      </c>
      <c r="AJ44" s="160"/>
      <c r="AK44" s="160"/>
      <c r="AL44" s="160"/>
      <c r="AM44" s="160"/>
      <c r="AT44" s="160"/>
      <c r="AU44" s="160"/>
      <c r="AV44" s="160"/>
    </row>
    <row r="45" spans="1:59" ht="18" customHeight="1" thickBot="1">
      <c r="A45" s="621" t="s">
        <v>11</v>
      </c>
      <c r="B45" s="622"/>
      <c r="C45" s="622"/>
      <c r="D45" s="623"/>
      <c r="E45" s="113" t="s">
        <v>83</v>
      </c>
      <c r="F45" s="858">
        <v>18</v>
      </c>
      <c r="G45" s="858"/>
      <c r="H45" s="247" t="s">
        <v>9</v>
      </c>
      <c r="I45" s="247" t="s">
        <v>20</v>
      </c>
      <c r="J45" s="624">
        <v>550</v>
      </c>
      <c r="K45" s="624"/>
      <c r="L45" s="624"/>
      <c r="M45" s="630" t="s">
        <v>10</v>
      </c>
      <c r="N45" s="630"/>
      <c r="O45" s="630" t="s">
        <v>19</v>
      </c>
      <c r="P45" s="630"/>
      <c r="Q45" s="861">
        <v>9900</v>
      </c>
      <c r="R45" s="861"/>
      <c r="S45" s="861"/>
      <c r="T45" s="861"/>
      <c r="U45" s="861"/>
      <c r="V45" s="861"/>
      <c r="W45" s="194" t="s">
        <v>10</v>
      </c>
      <c r="X45" s="116" t="s">
        <v>84</v>
      </c>
      <c r="Y45" s="863">
        <v>0</v>
      </c>
      <c r="Z45" s="197" t="s">
        <v>9</v>
      </c>
      <c r="AA45" s="197" t="s">
        <v>20</v>
      </c>
      <c r="AB45" s="864">
        <v>100</v>
      </c>
      <c r="AC45" s="864"/>
      <c r="AD45" s="197" t="s">
        <v>10</v>
      </c>
      <c r="AE45" s="197" t="s">
        <v>19</v>
      </c>
      <c r="AF45" s="865">
        <v>0</v>
      </c>
      <c r="AG45" s="865"/>
      <c r="AH45" s="865"/>
      <c r="AI45" s="198" t="s">
        <v>10</v>
      </c>
      <c r="AJ45" s="160"/>
      <c r="AK45" s="160"/>
      <c r="AL45" s="160"/>
      <c r="AM45" s="160"/>
      <c r="AT45" s="160"/>
      <c r="AU45" s="160"/>
      <c r="AV45" s="160"/>
    </row>
    <row r="46" spans="1:59" ht="18" customHeight="1" thickTop="1" thickBot="1">
      <c r="A46" s="655" t="s">
        <v>25</v>
      </c>
      <c r="B46" s="656"/>
      <c r="C46" s="656"/>
      <c r="D46" s="657"/>
      <c r="E46" s="118" t="s">
        <v>84</v>
      </c>
      <c r="F46" s="864">
        <v>0</v>
      </c>
      <c r="G46" s="864"/>
      <c r="H46" s="246" t="s">
        <v>26</v>
      </c>
      <c r="I46" s="246" t="s">
        <v>27</v>
      </c>
      <c r="J46" s="658">
        <v>410</v>
      </c>
      <c r="K46" s="658"/>
      <c r="L46" s="658"/>
      <c r="M46" s="659" t="s">
        <v>10</v>
      </c>
      <c r="N46" s="660"/>
      <c r="O46" s="659" t="s">
        <v>19</v>
      </c>
      <c r="P46" s="660"/>
      <c r="Q46" s="866">
        <v>0</v>
      </c>
      <c r="R46" s="866"/>
      <c r="S46" s="866"/>
      <c r="T46" s="866"/>
      <c r="U46" s="866"/>
      <c r="V46" s="866"/>
      <c r="W46" s="200" t="s">
        <v>10</v>
      </c>
      <c r="X46" s="245" t="s">
        <v>60</v>
      </c>
      <c r="Y46" s="645" t="s">
        <v>62</v>
      </c>
      <c r="Z46" s="646"/>
      <c r="AA46" s="646"/>
      <c r="AB46" s="646"/>
      <c r="AC46" s="646"/>
      <c r="AD46" s="646"/>
      <c r="AE46" s="647"/>
      <c r="AF46" s="867">
        <v>5540</v>
      </c>
      <c r="AG46" s="868"/>
      <c r="AH46" s="868"/>
      <c r="AI46" s="202" t="s">
        <v>10</v>
      </c>
      <c r="AJ46" s="160"/>
      <c r="AK46" s="160"/>
      <c r="AL46" s="160"/>
      <c r="AM46" s="160"/>
      <c r="AT46" s="160"/>
      <c r="AU46" s="160"/>
      <c r="AV46" s="160"/>
    </row>
    <row r="47" spans="1:59" ht="18" customHeight="1" thickTop="1" thickBot="1">
      <c r="A47" s="203" t="str">
        <f>IF(M4="一時利用","④","⑤")</f>
        <v>④</v>
      </c>
      <c r="B47" s="633" t="s">
        <v>59</v>
      </c>
      <c r="C47" s="634"/>
      <c r="D47" s="634"/>
      <c r="E47" s="634"/>
      <c r="F47" s="634"/>
      <c r="G47" s="634"/>
      <c r="H47" s="635"/>
      <c r="I47" s="204"/>
      <c r="J47" s="204"/>
      <c r="K47" s="204"/>
      <c r="L47" s="205"/>
      <c r="M47" s="205"/>
      <c r="N47" s="205"/>
      <c r="O47" s="869">
        <v>45020</v>
      </c>
      <c r="P47" s="869"/>
      <c r="Q47" s="869"/>
      <c r="R47" s="869"/>
      <c r="S47" s="869"/>
      <c r="T47" s="869"/>
      <c r="U47" s="869"/>
      <c r="V47" s="869"/>
      <c r="W47" s="205" t="s">
        <v>10</v>
      </c>
      <c r="X47" s="206" t="s">
        <v>61</v>
      </c>
      <c r="Y47" s="650" t="s">
        <v>106</v>
      </c>
      <c r="Z47" s="651"/>
      <c r="AA47" s="651"/>
      <c r="AB47" s="651"/>
      <c r="AC47" s="651"/>
      <c r="AD47" s="651"/>
      <c r="AE47" s="652"/>
      <c r="AF47" s="870">
        <v>4600</v>
      </c>
      <c r="AG47" s="871"/>
      <c r="AH47" s="871"/>
      <c r="AI47" s="207" t="s">
        <v>10</v>
      </c>
      <c r="AJ47" s="160"/>
      <c r="AK47" s="160"/>
      <c r="AL47" s="160"/>
      <c r="AM47" s="160"/>
      <c r="AT47" s="160"/>
      <c r="AU47" s="160"/>
      <c r="AV47" s="160"/>
    </row>
    <row r="48" spans="1:59" ht="18" customHeight="1" thickTop="1" thickBot="1">
      <c r="A48" s="203" t="str">
        <f>IF(M4="一時利用","⑤","⑥")</f>
        <v>⑤</v>
      </c>
      <c r="B48" s="633" t="s">
        <v>108</v>
      </c>
      <c r="C48" s="634"/>
      <c r="D48" s="634"/>
      <c r="E48" s="634"/>
      <c r="F48" s="634"/>
      <c r="G48" s="634"/>
      <c r="H48" s="635"/>
      <c r="I48" s="204"/>
      <c r="J48" s="204"/>
      <c r="K48" s="204"/>
      <c r="L48" s="205"/>
      <c r="M48" s="205"/>
      <c r="N48" s="205"/>
      <c r="O48" s="869">
        <v>40420</v>
      </c>
      <c r="P48" s="869"/>
      <c r="Q48" s="869"/>
      <c r="R48" s="869"/>
      <c r="S48" s="869"/>
      <c r="T48" s="869"/>
      <c r="U48" s="869"/>
      <c r="V48" s="869"/>
      <c r="W48" s="208" t="s">
        <v>10</v>
      </c>
      <c r="X48" s="209"/>
      <c r="Y48" s="633"/>
      <c r="Z48" s="634"/>
      <c r="AA48" s="634"/>
      <c r="AB48" s="634"/>
      <c r="AC48" s="634"/>
      <c r="AD48" s="634"/>
      <c r="AE48" s="635"/>
      <c r="AF48" s="637"/>
      <c r="AG48" s="638"/>
      <c r="AH48" s="638"/>
      <c r="AI48" s="210" t="str">
        <f>IF(M4="一時利用","","円")</f>
        <v/>
      </c>
      <c r="AJ48" s="160"/>
      <c r="AK48" s="160"/>
      <c r="AL48" s="160"/>
    </row>
    <row r="49" spans="1:38" ht="18" customHeight="1">
      <c r="A49" s="211" t="s">
        <v>94</v>
      </c>
      <c r="AJ49" s="160"/>
      <c r="AK49" s="160"/>
      <c r="AL49" s="160"/>
    </row>
    <row r="50" spans="1:38" ht="18" customHeight="1">
      <c r="A50" s="211" t="s">
        <v>95</v>
      </c>
      <c r="AJ50" s="160"/>
      <c r="AK50" s="160"/>
      <c r="AL50" s="160"/>
    </row>
  </sheetData>
  <sheetProtection sheet="1" objects="1" scenarios="1" selectLockedCells="1" selectUnlockedCells="1"/>
  <mergeCells count="424">
    <mergeCell ref="B48:H48"/>
    <mergeCell ref="O48:V48"/>
    <mergeCell ref="Y48:AE48"/>
    <mergeCell ref="AF48:AH48"/>
    <mergeCell ref="Y43:AD43"/>
    <mergeCell ref="Y46:AE46"/>
    <mergeCell ref="AF46:AH46"/>
    <mergeCell ref="B47:H47"/>
    <mergeCell ref="O47:V47"/>
    <mergeCell ref="Y47:AE47"/>
    <mergeCell ref="AF47:AH47"/>
    <mergeCell ref="A46:D46"/>
    <mergeCell ref="F46:G46"/>
    <mergeCell ref="J46:L46"/>
    <mergeCell ref="M46:N46"/>
    <mergeCell ref="O46:P46"/>
    <mergeCell ref="Q46:V46"/>
    <mergeCell ref="AB44:AC44"/>
    <mergeCell ref="AF44:AH44"/>
    <mergeCell ref="A45:D45"/>
    <mergeCell ref="F45:G45"/>
    <mergeCell ref="J45:L45"/>
    <mergeCell ref="M45:N45"/>
    <mergeCell ref="O45:P45"/>
    <mergeCell ref="Q45:V45"/>
    <mergeCell ref="AB45:AC45"/>
    <mergeCell ref="AF45:AH45"/>
    <mergeCell ref="A44:D44"/>
    <mergeCell ref="F44:G44"/>
    <mergeCell ref="J44:L44"/>
    <mergeCell ref="M44:N44"/>
    <mergeCell ref="O44:P44"/>
    <mergeCell ref="Q44:V44"/>
    <mergeCell ref="A42:W42"/>
    <mergeCell ref="X42:AI42"/>
    <mergeCell ref="A43:D43"/>
    <mergeCell ref="F43:G43"/>
    <mergeCell ref="J43:L43"/>
    <mergeCell ref="M43:N43"/>
    <mergeCell ref="O43:P43"/>
    <mergeCell ref="Q43:V43"/>
    <mergeCell ref="AF43:AH43"/>
    <mergeCell ref="AA40:AB41"/>
    <mergeCell ref="AC40:AI41"/>
    <mergeCell ref="M41:P41"/>
    <mergeCell ref="Q41:S41"/>
    <mergeCell ref="T41:V41"/>
    <mergeCell ref="W41:X41"/>
    <mergeCell ref="Y41:Z41"/>
    <mergeCell ref="C39:D39"/>
    <mergeCell ref="E39:F39"/>
    <mergeCell ref="G39:H39"/>
    <mergeCell ref="I39:J39"/>
    <mergeCell ref="M39:P39"/>
    <mergeCell ref="Q39:S39"/>
    <mergeCell ref="T39:V39"/>
    <mergeCell ref="W39:X39"/>
    <mergeCell ref="Y39:Z39"/>
    <mergeCell ref="AA39:AI39"/>
    <mergeCell ref="A40:B41"/>
    <mergeCell ref="C40:D41"/>
    <mergeCell ref="E40:F41"/>
    <mergeCell ref="G40:L41"/>
    <mergeCell ref="M40:P40"/>
    <mergeCell ref="Q40:S40"/>
    <mergeCell ref="T40:V40"/>
    <mergeCell ref="W40:X40"/>
    <mergeCell ref="Y40:Z40"/>
    <mergeCell ref="AA37:AI37"/>
    <mergeCell ref="C38:D38"/>
    <mergeCell ref="E38:F38"/>
    <mergeCell ref="G38:H38"/>
    <mergeCell ref="I38:J38"/>
    <mergeCell ref="M38:P38"/>
    <mergeCell ref="Q38:S38"/>
    <mergeCell ref="T38:V38"/>
    <mergeCell ref="W38:X38"/>
    <mergeCell ref="Y38:Z38"/>
    <mergeCell ref="AA38:AI38"/>
    <mergeCell ref="C37:D37"/>
    <mergeCell ref="E37:F37"/>
    <mergeCell ref="G37:H37"/>
    <mergeCell ref="I37:J37"/>
    <mergeCell ref="M37:P37"/>
    <mergeCell ref="Q37:S37"/>
    <mergeCell ref="T37:V37"/>
    <mergeCell ref="W37:X37"/>
    <mergeCell ref="Y37:Z37"/>
    <mergeCell ref="AA35:AI35"/>
    <mergeCell ref="C36:D36"/>
    <mergeCell ref="E36:F36"/>
    <mergeCell ref="G36:H36"/>
    <mergeCell ref="I36:J36"/>
    <mergeCell ref="M36:P36"/>
    <mergeCell ref="Q36:S36"/>
    <mergeCell ref="T36:V36"/>
    <mergeCell ref="W36:X36"/>
    <mergeCell ref="Y36:Z36"/>
    <mergeCell ref="AA36:AI36"/>
    <mergeCell ref="C35:D35"/>
    <mergeCell ref="E35:F35"/>
    <mergeCell ref="G35:H35"/>
    <mergeCell ref="I35:J35"/>
    <mergeCell ref="M35:P35"/>
    <mergeCell ref="Q35:S35"/>
    <mergeCell ref="T35:V35"/>
    <mergeCell ref="W35:X35"/>
    <mergeCell ref="Y35:Z35"/>
    <mergeCell ref="AA33:AI33"/>
    <mergeCell ref="C34:D34"/>
    <mergeCell ref="E34:F34"/>
    <mergeCell ref="G34:H34"/>
    <mergeCell ref="I34:J34"/>
    <mergeCell ref="M34:P34"/>
    <mergeCell ref="Q34:S34"/>
    <mergeCell ref="T34:V34"/>
    <mergeCell ref="W34:X34"/>
    <mergeCell ref="Y34:Z34"/>
    <mergeCell ref="AA34:AI34"/>
    <mergeCell ref="C33:D33"/>
    <mergeCell ref="E33:F33"/>
    <mergeCell ref="G33:H33"/>
    <mergeCell ref="I33:J33"/>
    <mergeCell ref="M33:P33"/>
    <mergeCell ref="Q33:S33"/>
    <mergeCell ref="T33:V33"/>
    <mergeCell ref="W33:X33"/>
    <mergeCell ref="Y33:Z33"/>
    <mergeCell ref="AA31:AI31"/>
    <mergeCell ref="C32:D32"/>
    <mergeCell ref="E32:F32"/>
    <mergeCell ref="G32:H32"/>
    <mergeCell ref="I32:J32"/>
    <mergeCell ref="M32:P32"/>
    <mergeCell ref="Q32:S32"/>
    <mergeCell ref="T32:V32"/>
    <mergeCell ref="W32:X32"/>
    <mergeCell ref="Y32:Z32"/>
    <mergeCell ref="AA32:AI32"/>
    <mergeCell ref="C31:D31"/>
    <mergeCell ref="E31:F31"/>
    <mergeCell ref="G31:H31"/>
    <mergeCell ref="I31:J31"/>
    <mergeCell ref="M31:P31"/>
    <mergeCell ref="Q31:S31"/>
    <mergeCell ref="T31:V31"/>
    <mergeCell ref="W31:X31"/>
    <mergeCell ref="Y31:Z31"/>
    <mergeCell ref="AA29:AI29"/>
    <mergeCell ref="C30:D30"/>
    <mergeCell ref="E30:F30"/>
    <mergeCell ref="G30:H30"/>
    <mergeCell ref="I30:J30"/>
    <mergeCell ref="M30:P30"/>
    <mergeCell ref="Q30:S30"/>
    <mergeCell ref="T30:V30"/>
    <mergeCell ref="W30:X30"/>
    <mergeCell ref="Y30:Z30"/>
    <mergeCell ref="AA30:AI30"/>
    <mergeCell ref="C29:D29"/>
    <mergeCell ref="E29:F29"/>
    <mergeCell ref="G29:H29"/>
    <mergeCell ref="I29:J29"/>
    <mergeCell ref="M29:P29"/>
    <mergeCell ref="Q29:S29"/>
    <mergeCell ref="T29:V29"/>
    <mergeCell ref="W29:X29"/>
    <mergeCell ref="Y29:Z29"/>
    <mergeCell ref="AA27:AI27"/>
    <mergeCell ref="C28:D28"/>
    <mergeCell ref="E28:F28"/>
    <mergeCell ref="G28:H28"/>
    <mergeCell ref="I28:J28"/>
    <mergeCell ref="M28:P28"/>
    <mergeCell ref="Q28:S28"/>
    <mergeCell ref="T28:V28"/>
    <mergeCell ref="W28:X28"/>
    <mergeCell ref="Y28:Z28"/>
    <mergeCell ref="AA28:AI28"/>
    <mergeCell ref="C27:D27"/>
    <mergeCell ref="E27:F27"/>
    <mergeCell ref="G27:H27"/>
    <mergeCell ref="I27:J27"/>
    <mergeCell ref="M27:P27"/>
    <mergeCell ref="Q27:S27"/>
    <mergeCell ref="T27:V27"/>
    <mergeCell ref="W27:X27"/>
    <mergeCell ref="Y27:Z27"/>
    <mergeCell ref="AA25:AI25"/>
    <mergeCell ref="C26:D26"/>
    <mergeCell ref="E26:F26"/>
    <mergeCell ref="G26:H26"/>
    <mergeCell ref="I26:J26"/>
    <mergeCell ref="M26:P26"/>
    <mergeCell ref="Q26:S26"/>
    <mergeCell ref="T26:V26"/>
    <mergeCell ref="W26:X26"/>
    <mergeCell ref="Y26:Z26"/>
    <mergeCell ref="AA26:AI26"/>
    <mergeCell ref="C25:D25"/>
    <mergeCell ref="E25:F25"/>
    <mergeCell ref="G25:H25"/>
    <mergeCell ref="I25:J25"/>
    <mergeCell ref="M25:P25"/>
    <mergeCell ref="Q25:S25"/>
    <mergeCell ref="T25:V25"/>
    <mergeCell ref="W25:X25"/>
    <mergeCell ref="Y25:Z25"/>
    <mergeCell ref="AA23:AI23"/>
    <mergeCell ref="C24:D24"/>
    <mergeCell ref="E24:F24"/>
    <mergeCell ref="G24:H24"/>
    <mergeCell ref="I24:J24"/>
    <mergeCell ref="M24:P24"/>
    <mergeCell ref="Q24:S24"/>
    <mergeCell ref="T24:V24"/>
    <mergeCell ref="W24:X24"/>
    <mergeCell ref="Y24:Z24"/>
    <mergeCell ref="AA24:AI24"/>
    <mergeCell ref="C23:D23"/>
    <mergeCell ref="E23:F23"/>
    <mergeCell ref="G23:H23"/>
    <mergeCell ref="I23:J23"/>
    <mergeCell ref="M23:P23"/>
    <mergeCell ref="Q23:S23"/>
    <mergeCell ref="T23:V23"/>
    <mergeCell ref="W23:X23"/>
    <mergeCell ref="Y23:Z23"/>
    <mergeCell ref="AA21:AI21"/>
    <mergeCell ref="C22:D22"/>
    <mergeCell ref="E22:F22"/>
    <mergeCell ref="G22:H22"/>
    <mergeCell ref="I22:J22"/>
    <mergeCell ref="M22:P22"/>
    <mergeCell ref="Q22:S22"/>
    <mergeCell ref="T22:V22"/>
    <mergeCell ref="W22:X22"/>
    <mergeCell ref="Y22:Z22"/>
    <mergeCell ref="AA22:AI22"/>
    <mergeCell ref="C21:D21"/>
    <mergeCell ref="E21:F21"/>
    <mergeCell ref="G21:H21"/>
    <mergeCell ref="I21:J21"/>
    <mergeCell ref="M21:P21"/>
    <mergeCell ref="Q21:S21"/>
    <mergeCell ref="T21:V21"/>
    <mergeCell ref="W21:X21"/>
    <mergeCell ref="Y21:Z21"/>
    <mergeCell ref="AA19:AI19"/>
    <mergeCell ref="C20:D20"/>
    <mergeCell ref="E20:F20"/>
    <mergeCell ref="G20:H20"/>
    <mergeCell ref="I20:J20"/>
    <mergeCell ref="M20:P20"/>
    <mergeCell ref="Q20:S20"/>
    <mergeCell ref="T20:V20"/>
    <mergeCell ref="W20:X20"/>
    <mergeCell ref="Y20:Z20"/>
    <mergeCell ref="AA20:AI20"/>
    <mergeCell ref="C19:D19"/>
    <mergeCell ref="E19:F19"/>
    <mergeCell ref="G19:H19"/>
    <mergeCell ref="I19:J19"/>
    <mergeCell ref="M19:P19"/>
    <mergeCell ref="Q19:S19"/>
    <mergeCell ref="T19:V19"/>
    <mergeCell ref="W19:X19"/>
    <mergeCell ref="Y19:Z19"/>
    <mergeCell ref="AA17:AI17"/>
    <mergeCell ref="C18:D18"/>
    <mergeCell ref="E18:F18"/>
    <mergeCell ref="G18:H18"/>
    <mergeCell ref="I18:J18"/>
    <mergeCell ref="M18:P18"/>
    <mergeCell ref="Q18:S18"/>
    <mergeCell ref="T18:V18"/>
    <mergeCell ref="W18:X18"/>
    <mergeCell ref="Y18:Z18"/>
    <mergeCell ref="AA18:AI18"/>
    <mergeCell ref="C17:D17"/>
    <mergeCell ref="E17:F17"/>
    <mergeCell ref="G17:H17"/>
    <mergeCell ref="I17:J17"/>
    <mergeCell ref="M17:P17"/>
    <mergeCell ref="Q17:S17"/>
    <mergeCell ref="T17:V17"/>
    <mergeCell ref="W17:X17"/>
    <mergeCell ref="Y17:Z17"/>
    <mergeCell ref="AA15:AI15"/>
    <mergeCell ref="C16:D16"/>
    <mergeCell ref="E16:F16"/>
    <mergeCell ref="G16:H16"/>
    <mergeCell ref="I16:J16"/>
    <mergeCell ref="M16:P16"/>
    <mergeCell ref="Q16:S16"/>
    <mergeCell ref="T16:V16"/>
    <mergeCell ref="W16:X16"/>
    <mergeCell ref="Y16:Z16"/>
    <mergeCell ref="AA16:AI16"/>
    <mergeCell ref="C15:D15"/>
    <mergeCell ref="E15:F15"/>
    <mergeCell ref="G15:H15"/>
    <mergeCell ref="I15:J15"/>
    <mergeCell ref="M15:P15"/>
    <mergeCell ref="Q15:S15"/>
    <mergeCell ref="T15:V15"/>
    <mergeCell ref="W15:X15"/>
    <mergeCell ref="Y15:Z15"/>
    <mergeCell ref="AA13:AI13"/>
    <mergeCell ref="C14:D14"/>
    <mergeCell ref="E14:F14"/>
    <mergeCell ref="G14:H14"/>
    <mergeCell ref="I14:J14"/>
    <mergeCell ref="M14:P14"/>
    <mergeCell ref="Q14:S14"/>
    <mergeCell ref="T14:V14"/>
    <mergeCell ref="W14:X14"/>
    <mergeCell ref="Y14:Z14"/>
    <mergeCell ref="AA14:AI14"/>
    <mergeCell ref="C13:D13"/>
    <mergeCell ref="E13:F13"/>
    <mergeCell ref="G13:H13"/>
    <mergeCell ref="I13:J13"/>
    <mergeCell ref="M13:P13"/>
    <mergeCell ref="Q13:S13"/>
    <mergeCell ref="T13:V13"/>
    <mergeCell ref="W13:X13"/>
    <mergeCell ref="Y13:Z13"/>
    <mergeCell ref="AA11:AI11"/>
    <mergeCell ref="C12:D12"/>
    <mergeCell ref="E12:F12"/>
    <mergeCell ref="G12:H12"/>
    <mergeCell ref="I12:J12"/>
    <mergeCell ref="M12:P12"/>
    <mergeCell ref="Q12:S12"/>
    <mergeCell ref="T12:V12"/>
    <mergeCell ref="W12:X12"/>
    <mergeCell ref="Y12:Z12"/>
    <mergeCell ref="AA12:AI12"/>
    <mergeCell ref="C11:D11"/>
    <mergeCell ref="E11:F11"/>
    <mergeCell ref="G11:H11"/>
    <mergeCell ref="I11:J11"/>
    <mergeCell ref="M11:P11"/>
    <mergeCell ref="Q11:S11"/>
    <mergeCell ref="T11:V11"/>
    <mergeCell ref="W11:X11"/>
    <mergeCell ref="Y11:Z11"/>
    <mergeCell ref="AP7:AP8"/>
    <mergeCell ref="T9:V9"/>
    <mergeCell ref="W9:X9"/>
    <mergeCell ref="Y9:Z9"/>
    <mergeCell ref="AA9:AI9"/>
    <mergeCell ref="C10:D10"/>
    <mergeCell ref="E10:F10"/>
    <mergeCell ref="G10:H10"/>
    <mergeCell ref="I10:J10"/>
    <mergeCell ref="M10:P10"/>
    <mergeCell ref="Q10:S10"/>
    <mergeCell ref="T10:V10"/>
    <mergeCell ref="W10:X10"/>
    <mergeCell ref="Y10:Z10"/>
    <mergeCell ref="AA10:AI10"/>
    <mergeCell ref="Y6:Z8"/>
    <mergeCell ref="AA6:AI8"/>
    <mergeCell ref="AN5:AR5"/>
    <mergeCell ref="AT7:AT8"/>
    <mergeCell ref="AU7:AU8"/>
    <mergeCell ref="AV7:AV8"/>
    <mergeCell ref="AW7:AW8"/>
    <mergeCell ref="C9:D9"/>
    <mergeCell ref="E9:F9"/>
    <mergeCell ref="G9:H9"/>
    <mergeCell ref="I9:J9"/>
    <mergeCell ref="M9:P9"/>
    <mergeCell ref="Q9:S9"/>
    <mergeCell ref="C7:D8"/>
    <mergeCell ref="E7:F8"/>
    <mergeCell ref="G7:H8"/>
    <mergeCell ref="I7:J8"/>
    <mergeCell ref="K7:K8"/>
    <mergeCell ref="L7:L8"/>
    <mergeCell ref="AN6:AN8"/>
    <mergeCell ref="AO6:AP6"/>
    <mergeCell ref="AQ6:AR6"/>
    <mergeCell ref="AS6:AS8"/>
    <mergeCell ref="AT6:AU6"/>
    <mergeCell ref="AV6:AW6"/>
    <mergeCell ref="AO7:AO8"/>
    <mergeCell ref="AM4:AZ4"/>
    <mergeCell ref="A5:C5"/>
    <mergeCell ref="D5:E5"/>
    <mergeCell ref="J5:L5"/>
    <mergeCell ref="M5:R5"/>
    <mergeCell ref="S5:V5"/>
    <mergeCell ref="X5:AD5"/>
    <mergeCell ref="AE5:AH5"/>
    <mergeCell ref="AM5:AM8"/>
    <mergeCell ref="AS5:AW5"/>
    <mergeCell ref="AX5:AX8"/>
    <mergeCell ref="AY5:AY8"/>
    <mergeCell ref="AZ5:AZ8"/>
    <mergeCell ref="A6:A8"/>
    <mergeCell ref="B6:B8"/>
    <mergeCell ref="C6:F6"/>
    <mergeCell ref="G6:J6"/>
    <mergeCell ref="K6:L6"/>
    <mergeCell ref="AQ7:AQ8"/>
    <mergeCell ref="AR7:AR8"/>
    <mergeCell ref="M6:P8"/>
    <mergeCell ref="Q6:S8"/>
    <mergeCell ref="T6:V8"/>
    <mergeCell ref="W6:X8"/>
    <mergeCell ref="A1:AH1"/>
    <mergeCell ref="A3:C3"/>
    <mergeCell ref="D3:I3"/>
    <mergeCell ref="J3:L3"/>
    <mergeCell ref="W3:Y3"/>
    <mergeCell ref="A4:C4"/>
    <mergeCell ref="D4:I4"/>
    <mergeCell ref="J4:L4"/>
    <mergeCell ref="M4:V4"/>
    <mergeCell ref="W4:Y4"/>
    <mergeCell ref="Z4:AI4"/>
  </mergeCells>
  <phoneticPr fontId="2"/>
  <conditionalFormatting sqref="B9:B39">
    <cfRule type="cellIs" dxfId="7" priority="2" stopIfTrue="1" operator="equal">
      <formula>"日"</formula>
    </cfRule>
    <cfRule type="cellIs" dxfId="6" priority="3" stopIfTrue="1" operator="equal">
      <formula>"土"</formula>
    </cfRule>
    <cfRule type="cellIs" dxfId="5" priority="4" stopIfTrue="1" operator="equal">
      <formula>"祝"</formula>
    </cfRule>
  </conditionalFormatting>
  <conditionalFormatting sqref="M40:P40">
    <cfRule type="expression" dxfId="4" priority="1" stopIfTrue="1">
      <formula>AND($M$40&gt;35,$M$4="一時利用")</formula>
    </cfRule>
  </conditionalFormatting>
  <dataValidations count="13">
    <dataValidation type="list" allowBlank="1" showInputMessage="1" showErrorMessage="1" sqref="B9:B39">
      <formula1>"月,火,水,木,金,土,日,祝"</formula1>
    </dataValidation>
    <dataValidation type="list" allowBlank="1" showInputMessage="1" showErrorMessage="1" sqref="S5">
      <formula1>"A,B,C"</formula1>
    </dataValidation>
    <dataValidation type="whole" imeMode="off" operator="lessThanOrEqual" allowBlank="1" showInputMessage="1" showErrorMessage="1" sqref="Q9:S39">
      <formula1>2</formula1>
    </dataValidation>
    <dataValidation type="whole" imeMode="off" operator="lessThanOrEqual" allowBlank="1" showInputMessage="1" showErrorMessage="1" sqref="T9:V39">
      <formula1>1</formula1>
    </dataValidation>
    <dataValidation imeMode="off" allowBlank="1" showInputMessage="1" showErrorMessage="1" sqref="AF48:AH48 Y9:Z39 C9:J39"/>
    <dataValidation imeMode="hiragana" allowBlank="1" showInputMessage="1" showErrorMessage="1" sqref="Z4 D3:I4 AA9:AI39"/>
    <dataValidation type="whole" imeMode="off" allowBlank="1" showInputMessage="1" showErrorMessage="1" sqref="A9:A39">
      <formula1>1</formula1>
      <formula2>31</formula2>
    </dataValidation>
    <dataValidation type="whole" imeMode="off" allowBlank="1" showInputMessage="1" showErrorMessage="1" sqref="M3:V3 Z3:AI3">
      <formula1>0</formula1>
      <formula2>9</formula2>
    </dataValidation>
    <dataValidation type="whole" imeMode="off" allowBlank="1" showInputMessage="1" showErrorMessage="1" sqref="AE5:AH5">
      <formula1>0</formula1>
      <formula2>37200</formula2>
    </dataValidation>
    <dataValidation type="list" allowBlank="1" showInputMessage="1" showErrorMessage="1" sqref="M5:R5">
      <formula1>"障害者,児童"</formula1>
    </dataValidation>
    <dataValidation allowBlank="1" showInputMessage="1" showErrorMessage="1" promptTitle="障害児通所の入力方法" prompt="_x000a_①「有Ⅰ」_x000a_　送迎（加算）を実施している障害児通所支援事業所において，障害児通所支援を提供し引き続き日中一時支援を提供し送迎を実施した場合。_x000a__x000a_②「有Ⅱ」_x000a_　①に該当しない場合。" sqref="L9:L39"/>
    <dataValidation allowBlank="1" showInputMessage="1" showErrorMessage="1" promptTitle="日中活動の入力方法" prompt="_x000a_①「有Ⅰ」_x000a_　日中活動を提供した後引き続き日中一時支援を提供し送迎を実施した場合。_x000a__x000a_②「有Ⅱ」_x000a_　日中活動を提供した後，日中活動を提供した事業所と同一の事業所と見なされる別の場所で日中一時支援を利用した場合。" sqref="K9:K39"/>
    <dataValidation type="list" allowBlank="1" showInputMessage="1" showErrorMessage="1" sqref="M4:V4">
      <formula1>"一時利用,継続（学生）,継続（就労支援）"</formula1>
    </dataValidation>
  </dataValidations>
  <pageMargins left="0.70866141732283472" right="0.19685039370078741" top="0.31496062992125984" bottom="0.19685039370078741" header="0.23622047244094491" footer="0.19685039370078741"/>
  <pageSetup paperSize="9" scale="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50"/>
  <sheetViews>
    <sheetView showGridLines="0" view="pageBreakPreview" zoomScale="90" zoomScaleNormal="100" zoomScaleSheetLayoutView="90" workbookViewId="0">
      <selection activeCell="T12" sqref="T12:V12"/>
    </sheetView>
  </sheetViews>
  <sheetFormatPr defaultColWidth="9" defaultRowHeight="13.5"/>
  <cols>
    <col min="1" max="1" width="4.140625" style="130" customWidth="1"/>
    <col min="2" max="2" width="4.5703125" style="130" customWidth="1"/>
    <col min="3" max="10" width="3" style="34" customWidth="1"/>
    <col min="11" max="11" width="4.42578125" style="34" customWidth="1"/>
    <col min="12" max="12" width="4.28515625" style="34" customWidth="1"/>
    <col min="13" max="22" width="2.140625" style="34" customWidth="1"/>
    <col min="23" max="23" width="3.85546875" style="34" customWidth="1"/>
    <col min="24" max="24" width="3" style="34" customWidth="1"/>
    <col min="25" max="25" width="3.85546875" style="34" customWidth="1"/>
    <col min="26" max="38" width="3" style="34" customWidth="1"/>
    <col min="39" max="39" width="5.28515625" style="34" hidden="1" customWidth="1"/>
    <col min="40" max="50" width="5.140625" style="34" hidden="1" customWidth="1"/>
    <col min="51" max="51" width="6" style="34" hidden="1" customWidth="1"/>
    <col min="52" max="53" width="9" style="34" hidden="1" customWidth="1"/>
    <col min="54" max="59" width="9.42578125" style="34" hidden="1" customWidth="1"/>
    <col min="60" max="16384" width="9" style="34"/>
  </cols>
  <sheetData>
    <row r="1" spans="1:59" ht="18.75">
      <c r="A1" s="484" t="s">
        <v>128</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148"/>
      <c r="AN1" s="148"/>
      <c r="AO1" s="148"/>
      <c r="AP1" s="148"/>
      <c r="AQ1" s="148"/>
      <c r="AR1" s="148"/>
      <c r="AS1" s="148"/>
      <c r="AT1" s="148"/>
      <c r="AU1" s="148"/>
      <c r="AV1" s="148"/>
    </row>
    <row r="2" spans="1:59" ht="9.75" customHeight="1" thickBot="1">
      <c r="A2" s="148"/>
      <c r="B2" s="148"/>
      <c r="C2" s="148"/>
      <c r="D2" s="148"/>
      <c r="E2" s="148"/>
      <c r="F2" s="148"/>
      <c r="G2" s="148"/>
      <c r="H2" s="148"/>
      <c r="I2" s="148"/>
      <c r="J2" s="148"/>
      <c r="K2" s="148"/>
      <c r="L2" s="148"/>
      <c r="M2" s="148"/>
      <c r="N2" s="148"/>
      <c r="O2" s="148"/>
      <c r="P2" s="33"/>
      <c r="Q2" s="33"/>
      <c r="R2" s="33"/>
      <c r="S2" s="33"/>
      <c r="T2" s="33"/>
      <c r="U2" s="33"/>
      <c r="V2" s="33"/>
      <c r="W2" s="33"/>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1:59" ht="19.5" customHeight="1">
      <c r="A3" s="485" t="s">
        <v>99</v>
      </c>
      <c r="B3" s="486"/>
      <c r="C3" s="486"/>
      <c r="D3" s="872" t="s">
        <v>117</v>
      </c>
      <c r="E3" s="873"/>
      <c r="F3" s="873"/>
      <c r="G3" s="873"/>
      <c r="H3" s="873"/>
      <c r="I3" s="873"/>
      <c r="J3" s="791" t="s">
        <v>54</v>
      </c>
      <c r="K3" s="792"/>
      <c r="L3" s="793"/>
      <c r="M3" s="874">
        <v>0</v>
      </c>
      <c r="N3" s="875">
        <v>0</v>
      </c>
      <c r="O3" s="875">
        <v>0</v>
      </c>
      <c r="P3" s="875">
        <v>0</v>
      </c>
      <c r="Q3" s="875">
        <v>0</v>
      </c>
      <c r="R3" s="875">
        <v>6</v>
      </c>
      <c r="S3" s="875">
        <v>7</v>
      </c>
      <c r="T3" s="875">
        <v>8</v>
      </c>
      <c r="U3" s="875">
        <v>9</v>
      </c>
      <c r="V3" s="876">
        <v>0</v>
      </c>
      <c r="W3" s="492" t="s">
        <v>97</v>
      </c>
      <c r="X3" s="493"/>
      <c r="Y3" s="493"/>
      <c r="Z3" s="874">
        <v>1</v>
      </c>
      <c r="AA3" s="875">
        <v>2</v>
      </c>
      <c r="AB3" s="875">
        <v>3</v>
      </c>
      <c r="AC3" s="875">
        <v>4</v>
      </c>
      <c r="AD3" s="875">
        <v>5</v>
      </c>
      <c r="AE3" s="875">
        <v>6</v>
      </c>
      <c r="AF3" s="875">
        <v>7</v>
      </c>
      <c r="AG3" s="875">
        <v>8</v>
      </c>
      <c r="AH3" s="875">
        <v>9</v>
      </c>
      <c r="AI3" s="877">
        <v>0</v>
      </c>
      <c r="AL3" s="30"/>
      <c r="AM3" s="30"/>
      <c r="AN3" s="30"/>
      <c r="AO3" s="30"/>
      <c r="AP3" s="30"/>
      <c r="AQ3" s="30"/>
      <c r="AR3" s="30"/>
      <c r="AS3" s="30"/>
      <c r="AT3" s="30"/>
      <c r="AU3" s="30"/>
      <c r="AV3" s="150"/>
    </row>
    <row r="4" spans="1:59" ht="19.5" customHeight="1">
      <c r="A4" s="494" t="s">
        <v>98</v>
      </c>
      <c r="B4" s="495"/>
      <c r="C4" s="495"/>
      <c r="D4" s="878"/>
      <c r="E4" s="879"/>
      <c r="F4" s="879"/>
      <c r="G4" s="879"/>
      <c r="H4" s="879"/>
      <c r="I4" s="879"/>
      <c r="J4" s="479" t="s">
        <v>55</v>
      </c>
      <c r="K4" s="480"/>
      <c r="L4" s="498"/>
      <c r="M4" s="880" t="s">
        <v>123</v>
      </c>
      <c r="N4" s="881"/>
      <c r="O4" s="881"/>
      <c r="P4" s="881"/>
      <c r="Q4" s="881"/>
      <c r="R4" s="881"/>
      <c r="S4" s="881"/>
      <c r="T4" s="881"/>
      <c r="U4" s="881"/>
      <c r="V4" s="881"/>
      <c r="W4" s="479" t="s">
        <v>43</v>
      </c>
      <c r="X4" s="501"/>
      <c r="Y4" s="501"/>
      <c r="Z4" s="882" t="s">
        <v>120</v>
      </c>
      <c r="AA4" s="883"/>
      <c r="AB4" s="883"/>
      <c r="AC4" s="883"/>
      <c r="AD4" s="883"/>
      <c r="AE4" s="883"/>
      <c r="AF4" s="883"/>
      <c r="AG4" s="883"/>
      <c r="AH4" s="883"/>
      <c r="AI4" s="884"/>
      <c r="AL4" s="30"/>
      <c r="AM4" s="681" t="s">
        <v>6</v>
      </c>
      <c r="AN4" s="681"/>
      <c r="AO4" s="681"/>
      <c r="AP4" s="681"/>
      <c r="AQ4" s="681"/>
      <c r="AR4" s="681"/>
      <c r="AS4" s="681"/>
      <c r="AT4" s="681"/>
      <c r="AU4" s="681"/>
      <c r="AV4" s="681"/>
      <c r="AW4" s="681"/>
      <c r="AX4" s="681"/>
      <c r="AY4" s="681"/>
      <c r="AZ4" s="681"/>
    </row>
    <row r="5" spans="1:59" ht="21.75" customHeight="1">
      <c r="A5" s="533" t="s">
        <v>15</v>
      </c>
      <c r="B5" s="495"/>
      <c r="C5" s="495"/>
      <c r="D5" s="479" t="s">
        <v>115</v>
      </c>
      <c r="E5" s="480"/>
      <c r="F5" s="885" t="s">
        <v>20</v>
      </c>
      <c r="G5" s="215" t="s">
        <v>16</v>
      </c>
      <c r="H5" s="885" t="s">
        <v>20</v>
      </c>
      <c r="I5" s="216" t="s">
        <v>17</v>
      </c>
      <c r="J5" s="479" t="s">
        <v>18</v>
      </c>
      <c r="K5" s="480"/>
      <c r="L5" s="498"/>
      <c r="M5" s="882" t="s">
        <v>124</v>
      </c>
      <c r="N5" s="886"/>
      <c r="O5" s="886"/>
      <c r="P5" s="883"/>
      <c r="Q5" s="883"/>
      <c r="R5" s="883"/>
      <c r="S5" s="887" t="s">
        <v>125</v>
      </c>
      <c r="T5" s="883"/>
      <c r="U5" s="883"/>
      <c r="V5" s="888"/>
      <c r="W5" s="244" t="s">
        <v>56</v>
      </c>
      <c r="X5" s="515" t="s">
        <v>57</v>
      </c>
      <c r="Y5" s="515"/>
      <c r="Z5" s="515"/>
      <c r="AA5" s="515"/>
      <c r="AB5" s="515"/>
      <c r="AC5" s="515"/>
      <c r="AD5" s="516"/>
      <c r="AE5" s="889">
        <v>0</v>
      </c>
      <c r="AF5" s="889"/>
      <c r="AG5" s="889"/>
      <c r="AH5" s="890"/>
      <c r="AI5" s="159" t="s">
        <v>10</v>
      </c>
      <c r="AL5" s="150"/>
      <c r="AM5" s="699" t="s">
        <v>47</v>
      </c>
      <c r="AN5" s="543" t="s">
        <v>48</v>
      </c>
      <c r="AO5" s="544"/>
      <c r="AP5" s="544"/>
      <c r="AQ5" s="544"/>
      <c r="AR5" s="545"/>
      <c r="AS5" s="546" t="s">
        <v>37</v>
      </c>
      <c r="AT5" s="547"/>
      <c r="AU5" s="547"/>
      <c r="AV5" s="547"/>
      <c r="AW5" s="548"/>
      <c r="AX5" s="502" t="s">
        <v>63</v>
      </c>
      <c r="AY5" s="505" t="s">
        <v>7</v>
      </c>
      <c r="AZ5" s="505" t="s">
        <v>8</v>
      </c>
    </row>
    <row r="6" spans="1:59" ht="18.75" customHeight="1">
      <c r="A6" s="533" t="s">
        <v>12</v>
      </c>
      <c r="B6" s="495" t="s">
        <v>0</v>
      </c>
      <c r="C6" s="495" t="s">
        <v>39</v>
      </c>
      <c r="D6" s="495"/>
      <c r="E6" s="495"/>
      <c r="F6" s="495"/>
      <c r="G6" s="495" t="s">
        <v>40</v>
      </c>
      <c r="H6" s="495"/>
      <c r="I6" s="495"/>
      <c r="J6" s="495"/>
      <c r="K6" s="400" t="s">
        <v>45</v>
      </c>
      <c r="L6" s="400"/>
      <c r="M6" s="521" t="s">
        <v>24</v>
      </c>
      <c r="N6" s="527"/>
      <c r="O6" s="534"/>
      <c r="P6" s="535"/>
      <c r="Q6" s="521" t="s">
        <v>14</v>
      </c>
      <c r="R6" s="527"/>
      <c r="S6" s="527"/>
      <c r="T6" s="521" t="s">
        <v>130</v>
      </c>
      <c r="U6" s="527"/>
      <c r="V6" s="522"/>
      <c r="W6" s="521" t="s">
        <v>53</v>
      </c>
      <c r="X6" s="522"/>
      <c r="Y6" s="521"/>
      <c r="Z6" s="522"/>
      <c r="AA6" s="521" t="s">
        <v>23</v>
      </c>
      <c r="AB6" s="527"/>
      <c r="AC6" s="527"/>
      <c r="AD6" s="527"/>
      <c r="AE6" s="527"/>
      <c r="AF6" s="527"/>
      <c r="AG6" s="527"/>
      <c r="AH6" s="527"/>
      <c r="AI6" s="528"/>
      <c r="AJ6" s="87"/>
      <c r="AK6" s="87"/>
      <c r="AL6" s="87"/>
      <c r="AM6" s="700"/>
      <c r="AN6" s="508" t="s">
        <v>52</v>
      </c>
      <c r="AO6" s="400" t="s">
        <v>87</v>
      </c>
      <c r="AP6" s="400"/>
      <c r="AQ6" s="400" t="s">
        <v>88</v>
      </c>
      <c r="AR6" s="400"/>
      <c r="AS6" s="508" t="s">
        <v>52</v>
      </c>
      <c r="AT6" s="400" t="s">
        <v>87</v>
      </c>
      <c r="AU6" s="400"/>
      <c r="AV6" s="400" t="s">
        <v>88</v>
      </c>
      <c r="AW6" s="400"/>
      <c r="AX6" s="503"/>
      <c r="AY6" s="506"/>
      <c r="AZ6" s="506"/>
    </row>
    <row r="7" spans="1:59" ht="17.25" customHeight="1">
      <c r="A7" s="533"/>
      <c r="B7" s="495"/>
      <c r="C7" s="400" t="s">
        <v>41</v>
      </c>
      <c r="D7" s="400"/>
      <c r="E7" s="400" t="s">
        <v>42</v>
      </c>
      <c r="F7" s="400"/>
      <c r="G7" s="400" t="s">
        <v>41</v>
      </c>
      <c r="H7" s="400"/>
      <c r="I7" s="400" t="s">
        <v>42</v>
      </c>
      <c r="J7" s="400"/>
      <c r="K7" s="367" t="s">
        <v>46</v>
      </c>
      <c r="L7" s="369" t="s">
        <v>93</v>
      </c>
      <c r="M7" s="523"/>
      <c r="N7" s="529"/>
      <c r="O7" s="536"/>
      <c r="P7" s="537"/>
      <c r="Q7" s="523"/>
      <c r="R7" s="529"/>
      <c r="S7" s="529"/>
      <c r="T7" s="523"/>
      <c r="U7" s="529"/>
      <c r="V7" s="524"/>
      <c r="W7" s="523"/>
      <c r="X7" s="524"/>
      <c r="Y7" s="523"/>
      <c r="Z7" s="524"/>
      <c r="AA7" s="523"/>
      <c r="AB7" s="529"/>
      <c r="AC7" s="529"/>
      <c r="AD7" s="529"/>
      <c r="AE7" s="529"/>
      <c r="AF7" s="529"/>
      <c r="AG7" s="529"/>
      <c r="AH7" s="529"/>
      <c r="AI7" s="530"/>
      <c r="AJ7" s="33"/>
      <c r="AK7" s="87"/>
      <c r="AL7" s="33"/>
      <c r="AM7" s="700"/>
      <c r="AN7" s="509"/>
      <c r="AO7" s="519" t="s">
        <v>49</v>
      </c>
      <c r="AP7" s="519" t="s">
        <v>7</v>
      </c>
      <c r="AQ7" s="519" t="s">
        <v>49</v>
      </c>
      <c r="AR7" s="519" t="s">
        <v>7</v>
      </c>
      <c r="AS7" s="509"/>
      <c r="AT7" s="519" t="s">
        <v>49</v>
      </c>
      <c r="AU7" s="519" t="s">
        <v>7</v>
      </c>
      <c r="AV7" s="519" t="s">
        <v>49</v>
      </c>
      <c r="AW7" s="519" t="s">
        <v>7</v>
      </c>
      <c r="AX7" s="503"/>
      <c r="AY7" s="506"/>
      <c r="AZ7" s="506"/>
    </row>
    <row r="8" spans="1:59" ht="13.5" customHeight="1">
      <c r="A8" s="533"/>
      <c r="B8" s="495"/>
      <c r="C8" s="400"/>
      <c r="D8" s="400"/>
      <c r="E8" s="400"/>
      <c r="F8" s="400"/>
      <c r="G8" s="400"/>
      <c r="H8" s="400"/>
      <c r="I8" s="400"/>
      <c r="J8" s="400"/>
      <c r="K8" s="368"/>
      <c r="L8" s="370"/>
      <c r="M8" s="525"/>
      <c r="N8" s="531"/>
      <c r="O8" s="538"/>
      <c r="P8" s="539"/>
      <c r="Q8" s="525"/>
      <c r="R8" s="531"/>
      <c r="S8" s="531"/>
      <c r="T8" s="525"/>
      <c r="U8" s="531"/>
      <c r="V8" s="526"/>
      <c r="W8" s="525"/>
      <c r="X8" s="526"/>
      <c r="Y8" s="525"/>
      <c r="Z8" s="526"/>
      <c r="AA8" s="525"/>
      <c r="AB8" s="531"/>
      <c r="AC8" s="531"/>
      <c r="AD8" s="531"/>
      <c r="AE8" s="531"/>
      <c r="AF8" s="531"/>
      <c r="AG8" s="531"/>
      <c r="AH8" s="531"/>
      <c r="AI8" s="532"/>
      <c r="AJ8" s="149"/>
      <c r="AK8" s="87"/>
      <c r="AL8" s="149"/>
      <c r="AM8" s="701"/>
      <c r="AN8" s="510"/>
      <c r="AO8" s="520"/>
      <c r="AP8" s="520"/>
      <c r="AQ8" s="520"/>
      <c r="AR8" s="520"/>
      <c r="AS8" s="510"/>
      <c r="AT8" s="520"/>
      <c r="AU8" s="520"/>
      <c r="AV8" s="520"/>
      <c r="AW8" s="520"/>
      <c r="AX8" s="504"/>
      <c r="AY8" s="507"/>
      <c r="AZ8" s="507"/>
      <c r="BB8" s="89" t="s">
        <v>91</v>
      </c>
      <c r="BC8" s="89" t="s">
        <v>75</v>
      </c>
      <c r="BD8" s="89" t="s">
        <v>76</v>
      </c>
      <c r="BE8" s="89" t="s">
        <v>77</v>
      </c>
      <c r="BF8" s="89" t="s">
        <v>92</v>
      </c>
      <c r="BG8" s="89" t="s">
        <v>96</v>
      </c>
    </row>
    <row r="9" spans="1:59" ht="20.25" customHeight="1">
      <c r="A9" s="163">
        <v>1</v>
      </c>
      <c r="B9" s="164" t="s">
        <v>1</v>
      </c>
      <c r="C9" s="801">
        <v>0.39583333333333331</v>
      </c>
      <c r="D9" s="802"/>
      <c r="E9" s="801">
        <v>0.72916666666666663</v>
      </c>
      <c r="F9" s="802"/>
      <c r="G9" s="803"/>
      <c r="H9" s="804"/>
      <c r="I9" s="803"/>
      <c r="J9" s="804"/>
      <c r="K9" s="891" t="s">
        <v>126</v>
      </c>
      <c r="L9" s="805"/>
      <c r="M9" s="806">
        <v>2</v>
      </c>
      <c r="N9" s="807"/>
      <c r="O9" s="807"/>
      <c r="P9" s="808"/>
      <c r="Q9" s="892"/>
      <c r="R9" s="810"/>
      <c r="S9" s="811"/>
      <c r="T9" s="892"/>
      <c r="U9" s="810"/>
      <c r="V9" s="811"/>
      <c r="W9" s="812">
        <v>240</v>
      </c>
      <c r="X9" s="813"/>
      <c r="Y9" s="834"/>
      <c r="Z9" s="829"/>
      <c r="AA9" s="816"/>
      <c r="AB9" s="817"/>
      <c r="AC9" s="817"/>
      <c r="AD9" s="817"/>
      <c r="AE9" s="817"/>
      <c r="AF9" s="817"/>
      <c r="AG9" s="817"/>
      <c r="AH9" s="817"/>
      <c r="AI9" s="818"/>
      <c r="AJ9" s="149"/>
      <c r="AK9" s="149"/>
      <c r="AL9" s="149"/>
      <c r="AM9" s="36">
        <f>+IF(BB9&gt;0,0,Q9)</f>
        <v>0</v>
      </c>
      <c r="AN9" s="93">
        <f>+IF(K9="有Ⅰ",AO9,IF(K9="有Ⅱ",AO9,AQ9))</f>
        <v>2</v>
      </c>
      <c r="AO9" s="93">
        <f>+IF(AP9&gt;8,8,AP9)</f>
        <v>2</v>
      </c>
      <c r="AP9" s="93">
        <f>+IF(AR9-7&gt;0,AR9-7,0)</f>
        <v>2</v>
      </c>
      <c r="AQ9" s="93">
        <f t="shared" ref="AQ9:AQ39" si="0">+IF(AR9&gt;8,8,AR9)</f>
        <v>8</v>
      </c>
      <c r="AR9" s="93">
        <f t="shared" ref="AR9:AR39" si="1">+IF(B9="土",0,IF(B9="日",0,IF(B9="祝",0,AX9)))</f>
        <v>9</v>
      </c>
      <c r="AS9" s="94">
        <f>+IF(K9="有Ⅰ",AT9,IF(K9="有Ⅱ",AT9,AV9))</f>
        <v>0</v>
      </c>
      <c r="AT9" s="93">
        <f t="shared" ref="AT9:AT32" si="2">+IF(AU9&gt;8,8,AU9)</f>
        <v>0</v>
      </c>
      <c r="AU9" s="93">
        <f>+IF(AW9-7&gt;0,AW9-7,0)</f>
        <v>0</v>
      </c>
      <c r="AV9" s="93">
        <f t="shared" ref="AV9:AV39" si="3">+IF(AW9&gt;8,8,AW9)</f>
        <v>0</v>
      </c>
      <c r="AW9" s="93">
        <f t="shared" ref="AW9:AW39" si="4">+IF(B9="土",AX9,IF(B9="日",AX9,IF(B9="祝",AX9,0)))</f>
        <v>0</v>
      </c>
      <c r="AX9" s="93">
        <f>IF(AY9=0,IF(AZ9=0,0,1),AY9+1)</f>
        <v>9</v>
      </c>
      <c r="AY9" s="95">
        <f t="shared" ref="AY9:AY39" si="5">+HOUR(I9-G9+E9-C9)</f>
        <v>8</v>
      </c>
      <c r="AZ9" s="95">
        <f t="shared" ref="AZ9:AZ39" si="6">MINUTE(I9-G9+E9-C9)</f>
        <v>0</v>
      </c>
      <c r="BB9" s="96">
        <f>+IF(K9="有Ⅰ",1,IF(L9="有Ⅰ",2,0))</f>
        <v>1</v>
      </c>
      <c r="BC9" s="96">
        <f>IF(M9&gt;0,1,0)</f>
        <v>1</v>
      </c>
      <c r="BD9" s="96">
        <f>IF(W9&gt;0,IF(ISBLANK(Y9),1,0),0)</f>
        <v>1</v>
      </c>
      <c r="BE9" s="96">
        <f>IF(AO9+AT9&gt;0,IF(K9&lt;&gt;"有Ⅰ",1,IF(K9&lt;&gt;"有Ⅱ",1,0)),0)</f>
        <v>1</v>
      </c>
      <c r="BF9" s="96">
        <f>IF(Q9&gt;AM9,1,0)</f>
        <v>0</v>
      </c>
      <c r="BG9" s="96">
        <f>IF(BB9=1,IF(T9&gt;0,1,0),0)</f>
        <v>0</v>
      </c>
    </row>
    <row r="10" spans="1:59" ht="20.25" customHeight="1">
      <c r="A10" s="171">
        <v>2</v>
      </c>
      <c r="B10" s="172" t="s">
        <v>2</v>
      </c>
      <c r="C10" s="801">
        <v>0.39583333333333331</v>
      </c>
      <c r="D10" s="802"/>
      <c r="E10" s="801">
        <v>0.72916666666666663</v>
      </c>
      <c r="F10" s="802"/>
      <c r="G10" s="801"/>
      <c r="H10" s="802"/>
      <c r="I10" s="801"/>
      <c r="J10" s="802"/>
      <c r="K10" s="893" t="s">
        <v>126</v>
      </c>
      <c r="L10" s="819"/>
      <c r="M10" s="820">
        <v>2</v>
      </c>
      <c r="N10" s="821"/>
      <c r="O10" s="821"/>
      <c r="P10" s="822"/>
      <c r="Q10" s="833"/>
      <c r="R10" s="824"/>
      <c r="S10" s="825"/>
      <c r="T10" s="833"/>
      <c r="U10" s="824"/>
      <c r="V10" s="825"/>
      <c r="W10" s="826">
        <v>240</v>
      </c>
      <c r="X10" s="827"/>
      <c r="Y10" s="834"/>
      <c r="Z10" s="829"/>
      <c r="AA10" s="830"/>
      <c r="AB10" s="831"/>
      <c r="AC10" s="831"/>
      <c r="AD10" s="831"/>
      <c r="AE10" s="831"/>
      <c r="AF10" s="831"/>
      <c r="AG10" s="831"/>
      <c r="AH10" s="831"/>
      <c r="AI10" s="832"/>
      <c r="AJ10" s="149"/>
      <c r="AK10" s="149"/>
      <c r="AL10" s="149"/>
      <c r="AM10" s="38">
        <f t="shared" ref="AM10:AM39" si="7">+IF(BB10&gt;0,0,Q10)</f>
        <v>0</v>
      </c>
      <c r="AN10" s="93">
        <f t="shared" ref="AN10:AN39" si="8">+IF(K10="有Ⅰ",AO10,IF(K10="有Ⅱ",AO10,AQ10))</f>
        <v>2</v>
      </c>
      <c r="AO10" s="94">
        <f t="shared" ref="AO10:AO39" si="9">+IF(AP10&gt;8,8,AP10)</f>
        <v>2</v>
      </c>
      <c r="AP10" s="94">
        <f>+IF(AR10-7&gt;0,AR10-7,0)</f>
        <v>2</v>
      </c>
      <c r="AQ10" s="94">
        <f t="shared" si="0"/>
        <v>8</v>
      </c>
      <c r="AR10" s="94">
        <f t="shared" si="1"/>
        <v>9</v>
      </c>
      <c r="AS10" s="94">
        <f t="shared" ref="AS10:AS39" si="10">+IF(K10="有Ⅰ",AT10,IF(K10="有Ⅱ",AT10,AV10))</f>
        <v>0</v>
      </c>
      <c r="AT10" s="94">
        <f t="shared" si="2"/>
        <v>0</v>
      </c>
      <c r="AU10" s="94">
        <f>+IF(AW10-7&gt;0,AW10-7,0)</f>
        <v>0</v>
      </c>
      <c r="AV10" s="94">
        <f t="shared" si="3"/>
        <v>0</v>
      </c>
      <c r="AW10" s="94">
        <f t="shared" si="4"/>
        <v>0</v>
      </c>
      <c r="AX10" s="94">
        <f t="shared" ref="AX10:AX39" si="11">IF(AY10=0,IF(AZ10=0,0,1),AY10+1)</f>
        <v>9</v>
      </c>
      <c r="AY10" s="100">
        <f t="shared" si="5"/>
        <v>8</v>
      </c>
      <c r="AZ10" s="100">
        <f t="shared" si="6"/>
        <v>0</v>
      </c>
      <c r="BB10" s="94">
        <f t="shared" ref="BB10:BB39" si="12">+IF(K10="有Ⅰ",1,IF(L10="有Ⅰ",2,0))</f>
        <v>1</v>
      </c>
      <c r="BC10" s="94">
        <f t="shared" ref="BC10:BC39" si="13">IF(M10&gt;0,1,0)</f>
        <v>1</v>
      </c>
      <c r="BD10" s="94">
        <f t="shared" ref="BD10:BD39" si="14">IF(W10&gt;0,IF(ISBLANK(Y10),1,0),0)</f>
        <v>1</v>
      </c>
      <c r="BE10" s="94">
        <f t="shared" ref="BE10:BE39" si="15">IF(AO10+AT10&gt;0,IF(K10&lt;&gt;"有Ⅰ",1,IF(K10&lt;&gt;"有Ⅱ",1,0)),0)</f>
        <v>1</v>
      </c>
      <c r="BF10" s="94">
        <f t="shared" ref="BF10:BF39" si="16">IF(Q10&gt;AM10,1,0)</f>
        <v>0</v>
      </c>
      <c r="BG10" s="94">
        <f t="shared" ref="BG10:BG39" si="17">IF(BB10=1,IF(T10&gt;0,1,0),0)</f>
        <v>0</v>
      </c>
    </row>
    <row r="11" spans="1:59" ht="20.25" customHeight="1">
      <c r="A11" s="171">
        <v>3</v>
      </c>
      <c r="B11" s="172" t="s">
        <v>3</v>
      </c>
      <c r="C11" s="801">
        <v>0.39583333333333331</v>
      </c>
      <c r="D11" s="802"/>
      <c r="E11" s="801">
        <v>0.72916666666666663</v>
      </c>
      <c r="F11" s="802"/>
      <c r="G11" s="801"/>
      <c r="H11" s="802"/>
      <c r="I11" s="801"/>
      <c r="J11" s="802"/>
      <c r="K11" s="893" t="s">
        <v>126</v>
      </c>
      <c r="L11" s="819"/>
      <c r="M11" s="820">
        <v>2</v>
      </c>
      <c r="N11" s="821"/>
      <c r="O11" s="821"/>
      <c r="P11" s="822"/>
      <c r="Q11" s="833"/>
      <c r="R11" s="824"/>
      <c r="S11" s="825"/>
      <c r="T11" s="833"/>
      <c r="U11" s="824"/>
      <c r="V11" s="825"/>
      <c r="W11" s="826">
        <v>240</v>
      </c>
      <c r="X11" s="827"/>
      <c r="Y11" s="834"/>
      <c r="Z11" s="829"/>
      <c r="AA11" s="830"/>
      <c r="AB11" s="831"/>
      <c r="AC11" s="831"/>
      <c r="AD11" s="831"/>
      <c r="AE11" s="831"/>
      <c r="AF11" s="831"/>
      <c r="AG11" s="831"/>
      <c r="AH11" s="831"/>
      <c r="AI11" s="832"/>
      <c r="AJ11" s="26"/>
      <c r="AK11" s="26"/>
      <c r="AL11" s="26"/>
      <c r="AM11" s="38">
        <f t="shared" si="7"/>
        <v>0</v>
      </c>
      <c r="AN11" s="93">
        <f t="shared" si="8"/>
        <v>2</v>
      </c>
      <c r="AO11" s="94">
        <f t="shared" si="9"/>
        <v>2</v>
      </c>
      <c r="AP11" s="94">
        <f t="shared" ref="AP11:AP39" si="18">+IF(AR11-7&gt;0,AR11-7,0)</f>
        <v>2</v>
      </c>
      <c r="AQ11" s="94">
        <f t="shared" si="0"/>
        <v>8</v>
      </c>
      <c r="AR11" s="94">
        <f t="shared" si="1"/>
        <v>9</v>
      </c>
      <c r="AS11" s="94">
        <f t="shared" si="10"/>
        <v>0</v>
      </c>
      <c r="AT11" s="94">
        <f t="shared" si="2"/>
        <v>0</v>
      </c>
      <c r="AU11" s="94">
        <f t="shared" ref="AU11:AU39" si="19">+IF(AW11-7&gt;0,AW11-7,0)</f>
        <v>0</v>
      </c>
      <c r="AV11" s="94">
        <f t="shared" si="3"/>
        <v>0</v>
      </c>
      <c r="AW11" s="94">
        <f t="shared" si="4"/>
        <v>0</v>
      </c>
      <c r="AX11" s="94">
        <f t="shared" si="11"/>
        <v>9</v>
      </c>
      <c r="AY11" s="100">
        <f t="shared" si="5"/>
        <v>8</v>
      </c>
      <c r="AZ11" s="100">
        <f t="shared" si="6"/>
        <v>0</v>
      </c>
      <c r="BB11" s="94">
        <f t="shared" si="12"/>
        <v>1</v>
      </c>
      <c r="BC11" s="94">
        <f t="shared" si="13"/>
        <v>1</v>
      </c>
      <c r="BD11" s="94">
        <f t="shared" si="14"/>
        <v>1</v>
      </c>
      <c r="BE11" s="94">
        <f t="shared" si="15"/>
        <v>1</v>
      </c>
      <c r="BF11" s="94">
        <f t="shared" si="16"/>
        <v>0</v>
      </c>
      <c r="BG11" s="94">
        <f t="shared" si="17"/>
        <v>0</v>
      </c>
    </row>
    <row r="12" spans="1:59" ht="20.25" customHeight="1">
      <c r="A12" s="171">
        <v>4</v>
      </c>
      <c r="B12" s="172" t="s">
        <v>4</v>
      </c>
      <c r="C12" s="801"/>
      <c r="D12" s="802"/>
      <c r="E12" s="801"/>
      <c r="F12" s="802"/>
      <c r="G12" s="801"/>
      <c r="H12" s="802"/>
      <c r="I12" s="801"/>
      <c r="J12" s="802"/>
      <c r="K12" s="893"/>
      <c r="L12" s="819"/>
      <c r="M12" s="820"/>
      <c r="N12" s="821"/>
      <c r="O12" s="821"/>
      <c r="P12" s="822"/>
      <c r="Q12" s="833"/>
      <c r="R12" s="824"/>
      <c r="S12" s="825"/>
      <c r="T12" s="833"/>
      <c r="U12" s="824"/>
      <c r="V12" s="825"/>
      <c r="W12" s="826"/>
      <c r="X12" s="827"/>
      <c r="Y12" s="834"/>
      <c r="Z12" s="829"/>
      <c r="AA12" s="830"/>
      <c r="AB12" s="831"/>
      <c r="AC12" s="831"/>
      <c r="AD12" s="831"/>
      <c r="AE12" s="831"/>
      <c r="AF12" s="831"/>
      <c r="AG12" s="831"/>
      <c r="AH12" s="831"/>
      <c r="AI12" s="832"/>
      <c r="AJ12" s="26"/>
      <c r="AK12" s="26"/>
      <c r="AL12" s="26"/>
      <c r="AM12" s="38">
        <f t="shared" si="7"/>
        <v>0</v>
      </c>
      <c r="AN12" s="93">
        <f t="shared" si="8"/>
        <v>0</v>
      </c>
      <c r="AO12" s="94">
        <f t="shared" si="9"/>
        <v>0</v>
      </c>
      <c r="AP12" s="94">
        <f t="shared" si="18"/>
        <v>0</v>
      </c>
      <c r="AQ12" s="94">
        <f t="shared" si="0"/>
        <v>0</v>
      </c>
      <c r="AR12" s="94">
        <f t="shared" si="1"/>
        <v>0</v>
      </c>
      <c r="AS12" s="94">
        <f t="shared" si="10"/>
        <v>0</v>
      </c>
      <c r="AT12" s="94">
        <f t="shared" si="2"/>
        <v>0</v>
      </c>
      <c r="AU12" s="94">
        <f t="shared" si="19"/>
        <v>0</v>
      </c>
      <c r="AV12" s="94">
        <f t="shared" si="3"/>
        <v>0</v>
      </c>
      <c r="AW12" s="94">
        <f t="shared" si="4"/>
        <v>0</v>
      </c>
      <c r="AX12" s="94">
        <f t="shared" si="11"/>
        <v>0</v>
      </c>
      <c r="AY12" s="100">
        <f t="shared" si="5"/>
        <v>0</v>
      </c>
      <c r="AZ12" s="100">
        <f t="shared" si="6"/>
        <v>0</v>
      </c>
      <c r="BB12" s="94">
        <f t="shared" si="12"/>
        <v>0</v>
      </c>
      <c r="BC12" s="94">
        <f t="shared" si="13"/>
        <v>0</v>
      </c>
      <c r="BD12" s="94">
        <f t="shared" si="14"/>
        <v>0</v>
      </c>
      <c r="BE12" s="94">
        <f t="shared" si="15"/>
        <v>0</v>
      </c>
      <c r="BF12" s="94">
        <f t="shared" si="16"/>
        <v>0</v>
      </c>
      <c r="BG12" s="94">
        <f t="shared" si="17"/>
        <v>0</v>
      </c>
    </row>
    <row r="13" spans="1:59" ht="20.25" customHeight="1">
      <c r="A13" s="171">
        <v>5</v>
      </c>
      <c r="B13" s="172" t="s">
        <v>21</v>
      </c>
      <c r="C13" s="801"/>
      <c r="D13" s="802"/>
      <c r="E13" s="801"/>
      <c r="F13" s="802"/>
      <c r="G13" s="801"/>
      <c r="H13" s="802"/>
      <c r="I13" s="801"/>
      <c r="J13" s="802"/>
      <c r="K13" s="893"/>
      <c r="L13" s="819"/>
      <c r="M13" s="820"/>
      <c r="N13" s="821"/>
      <c r="O13" s="821"/>
      <c r="P13" s="822"/>
      <c r="Q13" s="833"/>
      <c r="R13" s="824"/>
      <c r="S13" s="825"/>
      <c r="T13" s="833"/>
      <c r="U13" s="824"/>
      <c r="V13" s="825"/>
      <c r="W13" s="826"/>
      <c r="X13" s="827"/>
      <c r="Y13" s="834"/>
      <c r="Z13" s="829"/>
      <c r="AA13" s="830"/>
      <c r="AB13" s="831"/>
      <c r="AC13" s="831"/>
      <c r="AD13" s="831"/>
      <c r="AE13" s="831"/>
      <c r="AF13" s="831"/>
      <c r="AG13" s="831"/>
      <c r="AH13" s="831"/>
      <c r="AI13" s="832"/>
      <c r="AJ13" s="26"/>
      <c r="AK13" s="26"/>
      <c r="AL13" s="26"/>
      <c r="AM13" s="38">
        <f t="shared" si="7"/>
        <v>0</v>
      </c>
      <c r="AN13" s="93">
        <f t="shared" si="8"/>
        <v>0</v>
      </c>
      <c r="AO13" s="94">
        <f t="shared" si="9"/>
        <v>0</v>
      </c>
      <c r="AP13" s="94">
        <f t="shared" si="18"/>
        <v>0</v>
      </c>
      <c r="AQ13" s="94">
        <f t="shared" si="0"/>
        <v>0</v>
      </c>
      <c r="AR13" s="94">
        <f t="shared" si="1"/>
        <v>0</v>
      </c>
      <c r="AS13" s="94">
        <f t="shared" si="10"/>
        <v>0</v>
      </c>
      <c r="AT13" s="94">
        <f t="shared" si="2"/>
        <v>0</v>
      </c>
      <c r="AU13" s="94">
        <f t="shared" si="19"/>
        <v>0</v>
      </c>
      <c r="AV13" s="94">
        <f t="shared" si="3"/>
        <v>0</v>
      </c>
      <c r="AW13" s="94">
        <f t="shared" si="4"/>
        <v>0</v>
      </c>
      <c r="AX13" s="94">
        <f t="shared" si="11"/>
        <v>0</v>
      </c>
      <c r="AY13" s="100">
        <f t="shared" si="5"/>
        <v>0</v>
      </c>
      <c r="AZ13" s="100">
        <f t="shared" si="6"/>
        <v>0</v>
      </c>
      <c r="BB13" s="94">
        <f t="shared" si="12"/>
        <v>0</v>
      </c>
      <c r="BC13" s="94">
        <f t="shared" si="13"/>
        <v>0</v>
      </c>
      <c r="BD13" s="94">
        <f t="shared" si="14"/>
        <v>0</v>
      </c>
      <c r="BE13" s="94">
        <f t="shared" si="15"/>
        <v>0</v>
      </c>
      <c r="BF13" s="94">
        <f>IF(Q13&gt;AM13,1,0)</f>
        <v>0</v>
      </c>
      <c r="BG13" s="94">
        <f>IF(BB13=1,IF(T13&gt;0,1,0),0)</f>
        <v>0</v>
      </c>
    </row>
    <row r="14" spans="1:59" ht="20.25" customHeight="1">
      <c r="A14" s="171">
        <v>6</v>
      </c>
      <c r="B14" s="172" t="s">
        <v>22</v>
      </c>
      <c r="C14" s="801"/>
      <c r="D14" s="802"/>
      <c r="E14" s="801"/>
      <c r="F14" s="802"/>
      <c r="G14" s="801"/>
      <c r="H14" s="802"/>
      <c r="I14" s="801"/>
      <c r="J14" s="802"/>
      <c r="K14" s="893"/>
      <c r="L14" s="819"/>
      <c r="M14" s="820"/>
      <c r="N14" s="821"/>
      <c r="O14" s="821"/>
      <c r="P14" s="822"/>
      <c r="Q14" s="833"/>
      <c r="R14" s="824"/>
      <c r="S14" s="825"/>
      <c r="T14" s="833"/>
      <c r="U14" s="824"/>
      <c r="V14" s="825"/>
      <c r="W14" s="826"/>
      <c r="X14" s="827"/>
      <c r="Y14" s="834"/>
      <c r="Z14" s="829"/>
      <c r="AA14" s="830"/>
      <c r="AB14" s="831"/>
      <c r="AC14" s="831"/>
      <c r="AD14" s="831"/>
      <c r="AE14" s="831"/>
      <c r="AF14" s="831"/>
      <c r="AG14" s="831"/>
      <c r="AH14" s="831"/>
      <c r="AI14" s="832"/>
      <c r="AJ14" s="26"/>
      <c r="AK14" s="26"/>
      <c r="AL14" s="26"/>
      <c r="AM14" s="38">
        <f t="shared" si="7"/>
        <v>0</v>
      </c>
      <c r="AN14" s="93">
        <f t="shared" si="8"/>
        <v>0</v>
      </c>
      <c r="AO14" s="94">
        <f t="shared" si="9"/>
        <v>0</v>
      </c>
      <c r="AP14" s="94">
        <f t="shared" si="18"/>
        <v>0</v>
      </c>
      <c r="AQ14" s="94">
        <f t="shared" si="0"/>
        <v>0</v>
      </c>
      <c r="AR14" s="94">
        <f t="shared" si="1"/>
        <v>0</v>
      </c>
      <c r="AS14" s="94">
        <f t="shared" si="10"/>
        <v>0</v>
      </c>
      <c r="AT14" s="94">
        <f t="shared" si="2"/>
        <v>0</v>
      </c>
      <c r="AU14" s="94">
        <f t="shared" si="19"/>
        <v>0</v>
      </c>
      <c r="AV14" s="94">
        <f t="shared" si="3"/>
        <v>0</v>
      </c>
      <c r="AW14" s="94">
        <f t="shared" si="4"/>
        <v>0</v>
      </c>
      <c r="AX14" s="94">
        <f t="shared" si="11"/>
        <v>0</v>
      </c>
      <c r="AY14" s="100">
        <f t="shared" si="5"/>
        <v>0</v>
      </c>
      <c r="AZ14" s="100">
        <f t="shared" si="6"/>
        <v>0</v>
      </c>
      <c r="BB14" s="94">
        <f t="shared" si="12"/>
        <v>0</v>
      </c>
      <c r="BC14" s="94">
        <f t="shared" si="13"/>
        <v>0</v>
      </c>
      <c r="BD14" s="94">
        <f t="shared" si="14"/>
        <v>0</v>
      </c>
      <c r="BE14" s="94">
        <f t="shared" si="15"/>
        <v>0</v>
      </c>
      <c r="BF14" s="94">
        <f t="shared" si="16"/>
        <v>0</v>
      </c>
      <c r="BG14" s="94">
        <f t="shared" si="17"/>
        <v>0</v>
      </c>
    </row>
    <row r="15" spans="1:59" ht="20.25" customHeight="1">
      <c r="A15" s="171">
        <v>7</v>
      </c>
      <c r="B15" s="172" t="s">
        <v>5</v>
      </c>
      <c r="C15" s="801"/>
      <c r="D15" s="802"/>
      <c r="E15" s="801"/>
      <c r="F15" s="802"/>
      <c r="G15" s="801"/>
      <c r="H15" s="802"/>
      <c r="I15" s="801"/>
      <c r="J15" s="802"/>
      <c r="K15" s="893"/>
      <c r="L15" s="819"/>
      <c r="M15" s="820"/>
      <c r="N15" s="821"/>
      <c r="O15" s="821"/>
      <c r="P15" s="822"/>
      <c r="Q15" s="833"/>
      <c r="R15" s="824"/>
      <c r="S15" s="825"/>
      <c r="T15" s="833"/>
      <c r="U15" s="824"/>
      <c r="V15" s="825"/>
      <c r="W15" s="826"/>
      <c r="X15" s="827"/>
      <c r="Y15" s="834"/>
      <c r="Z15" s="829"/>
      <c r="AA15" s="830"/>
      <c r="AB15" s="831"/>
      <c r="AC15" s="831"/>
      <c r="AD15" s="831"/>
      <c r="AE15" s="831"/>
      <c r="AF15" s="831"/>
      <c r="AG15" s="831"/>
      <c r="AH15" s="831"/>
      <c r="AI15" s="832"/>
      <c r="AJ15" s="26"/>
      <c r="AK15" s="26"/>
      <c r="AL15" s="26"/>
      <c r="AM15" s="38">
        <f t="shared" si="7"/>
        <v>0</v>
      </c>
      <c r="AN15" s="93">
        <f t="shared" si="8"/>
        <v>0</v>
      </c>
      <c r="AO15" s="94">
        <f t="shared" si="9"/>
        <v>0</v>
      </c>
      <c r="AP15" s="94">
        <f t="shared" si="18"/>
        <v>0</v>
      </c>
      <c r="AQ15" s="94">
        <f t="shared" si="0"/>
        <v>0</v>
      </c>
      <c r="AR15" s="94">
        <f t="shared" si="1"/>
        <v>0</v>
      </c>
      <c r="AS15" s="94">
        <f t="shared" si="10"/>
        <v>0</v>
      </c>
      <c r="AT15" s="94">
        <f t="shared" si="2"/>
        <v>0</v>
      </c>
      <c r="AU15" s="94">
        <f t="shared" si="19"/>
        <v>0</v>
      </c>
      <c r="AV15" s="94">
        <f t="shared" si="3"/>
        <v>0</v>
      </c>
      <c r="AW15" s="94">
        <f t="shared" si="4"/>
        <v>0</v>
      </c>
      <c r="AX15" s="94">
        <f t="shared" si="11"/>
        <v>0</v>
      </c>
      <c r="AY15" s="100">
        <f t="shared" si="5"/>
        <v>0</v>
      </c>
      <c r="AZ15" s="100">
        <f t="shared" si="6"/>
        <v>0</v>
      </c>
      <c r="BB15" s="94">
        <f t="shared" si="12"/>
        <v>0</v>
      </c>
      <c r="BC15" s="94">
        <f t="shared" si="13"/>
        <v>0</v>
      </c>
      <c r="BD15" s="94">
        <f t="shared" si="14"/>
        <v>0</v>
      </c>
      <c r="BE15" s="94">
        <f t="shared" si="15"/>
        <v>0</v>
      </c>
      <c r="BF15" s="94">
        <f t="shared" si="16"/>
        <v>0</v>
      </c>
      <c r="BG15" s="94">
        <f t="shared" si="17"/>
        <v>0</v>
      </c>
    </row>
    <row r="16" spans="1:59" ht="20.25" customHeight="1">
      <c r="A16" s="171">
        <v>8</v>
      </c>
      <c r="B16" s="172" t="s">
        <v>1</v>
      </c>
      <c r="C16" s="801">
        <v>0.39583333333333331</v>
      </c>
      <c r="D16" s="802"/>
      <c r="E16" s="801">
        <v>0.72916666666666663</v>
      </c>
      <c r="F16" s="802"/>
      <c r="G16" s="801"/>
      <c r="H16" s="802"/>
      <c r="I16" s="801"/>
      <c r="J16" s="802"/>
      <c r="K16" s="893" t="s">
        <v>126</v>
      </c>
      <c r="L16" s="819"/>
      <c r="M16" s="820">
        <v>2</v>
      </c>
      <c r="N16" s="821"/>
      <c r="O16" s="821"/>
      <c r="P16" s="822"/>
      <c r="Q16" s="833"/>
      <c r="R16" s="824"/>
      <c r="S16" s="825"/>
      <c r="T16" s="833"/>
      <c r="U16" s="824"/>
      <c r="V16" s="825"/>
      <c r="W16" s="826">
        <v>240</v>
      </c>
      <c r="X16" s="827"/>
      <c r="Y16" s="834"/>
      <c r="Z16" s="829"/>
      <c r="AA16" s="830"/>
      <c r="AB16" s="831"/>
      <c r="AC16" s="831"/>
      <c r="AD16" s="831"/>
      <c r="AE16" s="831"/>
      <c r="AF16" s="831"/>
      <c r="AG16" s="831"/>
      <c r="AH16" s="831"/>
      <c r="AI16" s="832"/>
      <c r="AJ16" s="26"/>
      <c r="AK16" s="26"/>
      <c r="AL16" s="26"/>
      <c r="AM16" s="38">
        <f t="shared" si="7"/>
        <v>0</v>
      </c>
      <c r="AN16" s="93">
        <f t="shared" si="8"/>
        <v>2</v>
      </c>
      <c r="AO16" s="94">
        <f t="shared" si="9"/>
        <v>2</v>
      </c>
      <c r="AP16" s="94">
        <f t="shared" si="18"/>
        <v>2</v>
      </c>
      <c r="AQ16" s="94">
        <f t="shared" si="0"/>
        <v>8</v>
      </c>
      <c r="AR16" s="94">
        <f t="shared" si="1"/>
        <v>9</v>
      </c>
      <c r="AS16" s="94">
        <f t="shared" si="10"/>
        <v>0</v>
      </c>
      <c r="AT16" s="94">
        <f t="shared" si="2"/>
        <v>0</v>
      </c>
      <c r="AU16" s="94">
        <f t="shared" si="19"/>
        <v>0</v>
      </c>
      <c r="AV16" s="94">
        <f t="shared" si="3"/>
        <v>0</v>
      </c>
      <c r="AW16" s="94">
        <f t="shared" si="4"/>
        <v>0</v>
      </c>
      <c r="AX16" s="94">
        <f t="shared" si="11"/>
        <v>9</v>
      </c>
      <c r="AY16" s="100">
        <f t="shared" si="5"/>
        <v>8</v>
      </c>
      <c r="AZ16" s="100">
        <f t="shared" si="6"/>
        <v>0</v>
      </c>
      <c r="BB16" s="94">
        <f t="shared" si="12"/>
        <v>1</v>
      </c>
      <c r="BC16" s="94">
        <f t="shared" si="13"/>
        <v>1</v>
      </c>
      <c r="BD16" s="94">
        <f t="shared" si="14"/>
        <v>1</v>
      </c>
      <c r="BE16" s="94">
        <f t="shared" si="15"/>
        <v>1</v>
      </c>
      <c r="BF16" s="94">
        <f t="shared" si="16"/>
        <v>0</v>
      </c>
      <c r="BG16" s="94">
        <f t="shared" si="17"/>
        <v>0</v>
      </c>
    </row>
    <row r="17" spans="1:59" ht="20.25" customHeight="1">
      <c r="A17" s="171">
        <v>9</v>
      </c>
      <c r="B17" s="172" t="s">
        <v>2</v>
      </c>
      <c r="C17" s="801">
        <v>0.39583333333333331</v>
      </c>
      <c r="D17" s="802"/>
      <c r="E17" s="801">
        <v>0.72916666666666663</v>
      </c>
      <c r="F17" s="802"/>
      <c r="G17" s="801"/>
      <c r="H17" s="802"/>
      <c r="I17" s="801"/>
      <c r="J17" s="802"/>
      <c r="K17" s="893" t="s">
        <v>126</v>
      </c>
      <c r="L17" s="819"/>
      <c r="M17" s="820">
        <v>2</v>
      </c>
      <c r="N17" s="821"/>
      <c r="O17" s="821"/>
      <c r="P17" s="822"/>
      <c r="Q17" s="833"/>
      <c r="R17" s="824"/>
      <c r="S17" s="825"/>
      <c r="T17" s="833"/>
      <c r="U17" s="824"/>
      <c r="V17" s="825"/>
      <c r="W17" s="826">
        <v>240</v>
      </c>
      <c r="X17" s="827"/>
      <c r="Y17" s="834"/>
      <c r="Z17" s="829"/>
      <c r="AA17" s="830"/>
      <c r="AB17" s="831"/>
      <c r="AC17" s="831"/>
      <c r="AD17" s="831"/>
      <c r="AE17" s="831"/>
      <c r="AF17" s="831"/>
      <c r="AG17" s="831"/>
      <c r="AH17" s="831"/>
      <c r="AI17" s="832"/>
      <c r="AJ17" s="26"/>
      <c r="AK17" s="26"/>
      <c r="AL17" s="26"/>
      <c r="AM17" s="38">
        <f t="shared" si="7"/>
        <v>0</v>
      </c>
      <c r="AN17" s="93">
        <f t="shared" si="8"/>
        <v>2</v>
      </c>
      <c r="AO17" s="94">
        <f t="shared" si="9"/>
        <v>2</v>
      </c>
      <c r="AP17" s="94">
        <f t="shared" si="18"/>
        <v>2</v>
      </c>
      <c r="AQ17" s="94">
        <f t="shared" si="0"/>
        <v>8</v>
      </c>
      <c r="AR17" s="94">
        <f t="shared" si="1"/>
        <v>9</v>
      </c>
      <c r="AS17" s="94">
        <f t="shared" si="10"/>
        <v>0</v>
      </c>
      <c r="AT17" s="94">
        <f t="shared" si="2"/>
        <v>0</v>
      </c>
      <c r="AU17" s="94">
        <f t="shared" si="19"/>
        <v>0</v>
      </c>
      <c r="AV17" s="94">
        <f t="shared" si="3"/>
        <v>0</v>
      </c>
      <c r="AW17" s="94">
        <f t="shared" si="4"/>
        <v>0</v>
      </c>
      <c r="AX17" s="94">
        <f t="shared" si="11"/>
        <v>9</v>
      </c>
      <c r="AY17" s="100">
        <f t="shared" si="5"/>
        <v>8</v>
      </c>
      <c r="AZ17" s="100">
        <f t="shared" si="6"/>
        <v>0</v>
      </c>
      <c r="BB17" s="94">
        <f t="shared" si="12"/>
        <v>1</v>
      </c>
      <c r="BC17" s="94">
        <f t="shared" si="13"/>
        <v>1</v>
      </c>
      <c r="BD17" s="94">
        <f t="shared" si="14"/>
        <v>1</v>
      </c>
      <c r="BE17" s="94">
        <f t="shared" si="15"/>
        <v>1</v>
      </c>
      <c r="BF17" s="94">
        <f t="shared" si="16"/>
        <v>0</v>
      </c>
      <c r="BG17" s="94">
        <f t="shared" si="17"/>
        <v>0</v>
      </c>
    </row>
    <row r="18" spans="1:59" ht="20.25" customHeight="1">
      <c r="A18" s="171">
        <v>10</v>
      </c>
      <c r="B18" s="172" t="s">
        <v>3</v>
      </c>
      <c r="C18" s="801">
        <v>0.39583333333333331</v>
      </c>
      <c r="D18" s="802"/>
      <c r="E18" s="801">
        <v>0.72916666666666663</v>
      </c>
      <c r="F18" s="802"/>
      <c r="G18" s="801"/>
      <c r="H18" s="802"/>
      <c r="I18" s="801"/>
      <c r="J18" s="802"/>
      <c r="K18" s="893" t="s">
        <v>126</v>
      </c>
      <c r="L18" s="819"/>
      <c r="M18" s="820">
        <v>2</v>
      </c>
      <c r="N18" s="821"/>
      <c r="O18" s="821"/>
      <c r="P18" s="822"/>
      <c r="Q18" s="833"/>
      <c r="R18" s="824"/>
      <c r="S18" s="825"/>
      <c r="T18" s="833"/>
      <c r="U18" s="824"/>
      <c r="V18" s="825"/>
      <c r="W18" s="826">
        <v>240</v>
      </c>
      <c r="X18" s="827"/>
      <c r="Y18" s="834"/>
      <c r="Z18" s="829"/>
      <c r="AA18" s="830"/>
      <c r="AB18" s="831"/>
      <c r="AC18" s="831"/>
      <c r="AD18" s="831"/>
      <c r="AE18" s="831"/>
      <c r="AF18" s="831"/>
      <c r="AG18" s="831"/>
      <c r="AH18" s="831"/>
      <c r="AI18" s="832"/>
      <c r="AJ18" s="26"/>
      <c r="AK18" s="26"/>
      <c r="AL18" s="26"/>
      <c r="AM18" s="38">
        <f t="shared" si="7"/>
        <v>0</v>
      </c>
      <c r="AN18" s="93">
        <f t="shared" si="8"/>
        <v>2</v>
      </c>
      <c r="AO18" s="94">
        <f t="shared" si="9"/>
        <v>2</v>
      </c>
      <c r="AP18" s="94">
        <f t="shared" si="18"/>
        <v>2</v>
      </c>
      <c r="AQ18" s="94">
        <f t="shared" si="0"/>
        <v>8</v>
      </c>
      <c r="AR18" s="94">
        <f t="shared" si="1"/>
        <v>9</v>
      </c>
      <c r="AS18" s="94">
        <f t="shared" si="10"/>
        <v>0</v>
      </c>
      <c r="AT18" s="94">
        <f t="shared" si="2"/>
        <v>0</v>
      </c>
      <c r="AU18" s="94">
        <f t="shared" si="19"/>
        <v>0</v>
      </c>
      <c r="AV18" s="94">
        <f t="shared" si="3"/>
        <v>0</v>
      </c>
      <c r="AW18" s="94">
        <f t="shared" si="4"/>
        <v>0</v>
      </c>
      <c r="AX18" s="94">
        <f t="shared" si="11"/>
        <v>9</v>
      </c>
      <c r="AY18" s="100">
        <f t="shared" si="5"/>
        <v>8</v>
      </c>
      <c r="AZ18" s="100">
        <f t="shared" si="6"/>
        <v>0</v>
      </c>
      <c r="BB18" s="94">
        <f t="shared" si="12"/>
        <v>1</v>
      </c>
      <c r="BC18" s="94">
        <f t="shared" si="13"/>
        <v>1</v>
      </c>
      <c r="BD18" s="94">
        <f t="shared" si="14"/>
        <v>1</v>
      </c>
      <c r="BE18" s="94">
        <f t="shared" si="15"/>
        <v>1</v>
      </c>
      <c r="BF18" s="94">
        <f t="shared" si="16"/>
        <v>0</v>
      </c>
      <c r="BG18" s="94">
        <f t="shared" si="17"/>
        <v>0</v>
      </c>
    </row>
    <row r="19" spans="1:59" ht="20.25" customHeight="1">
      <c r="A19" s="171">
        <v>11</v>
      </c>
      <c r="B19" s="172" t="s">
        <v>4</v>
      </c>
      <c r="C19" s="801"/>
      <c r="D19" s="802"/>
      <c r="E19" s="801"/>
      <c r="F19" s="802"/>
      <c r="G19" s="801"/>
      <c r="H19" s="802"/>
      <c r="I19" s="801"/>
      <c r="J19" s="802"/>
      <c r="K19" s="893"/>
      <c r="L19" s="819"/>
      <c r="M19" s="820"/>
      <c r="N19" s="821"/>
      <c r="O19" s="821"/>
      <c r="P19" s="822"/>
      <c r="Q19" s="833"/>
      <c r="R19" s="824"/>
      <c r="S19" s="825"/>
      <c r="T19" s="833"/>
      <c r="U19" s="824"/>
      <c r="V19" s="825"/>
      <c r="W19" s="826"/>
      <c r="X19" s="827"/>
      <c r="Y19" s="834"/>
      <c r="Z19" s="829"/>
      <c r="AA19" s="830"/>
      <c r="AB19" s="831"/>
      <c r="AC19" s="831"/>
      <c r="AD19" s="831"/>
      <c r="AE19" s="831"/>
      <c r="AF19" s="831"/>
      <c r="AG19" s="831"/>
      <c r="AH19" s="831"/>
      <c r="AI19" s="832"/>
      <c r="AJ19" s="26"/>
      <c r="AK19" s="26"/>
      <c r="AL19" s="26"/>
      <c r="AM19" s="38">
        <f t="shared" si="7"/>
        <v>0</v>
      </c>
      <c r="AN19" s="93">
        <f t="shared" si="8"/>
        <v>0</v>
      </c>
      <c r="AO19" s="94">
        <f t="shared" si="9"/>
        <v>0</v>
      </c>
      <c r="AP19" s="94">
        <f t="shared" si="18"/>
        <v>0</v>
      </c>
      <c r="AQ19" s="94">
        <f t="shared" si="0"/>
        <v>0</v>
      </c>
      <c r="AR19" s="94">
        <f t="shared" si="1"/>
        <v>0</v>
      </c>
      <c r="AS19" s="94">
        <f t="shared" si="10"/>
        <v>0</v>
      </c>
      <c r="AT19" s="94">
        <f t="shared" si="2"/>
        <v>0</v>
      </c>
      <c r="AU19" s="94">
        <f t="shared" si="19"/>
        <v>0</v>
      </c>
      <c r="AV19" s="94">
        <f t="shared" si="3"/>
        <v>0</v>
      </c>
      <c r="AW19" s="94">
        <f t="shared" si="4"/>
        <v>0</v>
      </c>
      <c r="AX19" s="94">
        <f t="shared" si="11"/>
        <v>0</v>
      </c>
      <c r="AY19" s="100">
        <f t="shared" si="5"/>
        <v>0</v>
      </c>
      <c r="AZ19" s="100">
        <f t="shared" si="6"/>
        <v>0</v>
      </c>
      <c r="BB19" s="94">
        <f t="shared" si="12"/>
        <v>0</v>
      </c>
      <c r="BC19" s="94">
        <f t="shared" si="13"/>
        <v>0</v>
      </c>
      <c r="BD19" s="94">
        <f t="shared" si="14"/>
        <v>0</v>
      </c>
      <c r="BE19" s="94">
        <f t="shared" si="15"/>
        <v>0</v>
      </c>
      <c r="BF19" s="94">
        <f t="shared" si="16"/>
        <v>0</v>
      </c>
      <c r="BG19" s="94">
        <f t="shared" si="17"/>
        <v>0</v>
      </c>
    </row>
    <row r="20" spans="1:59" ht="20.25" customHeight="1">
      <c r="A20" s="171">
        <v>12</v>
      </c>
      <c r="B20" s="172" t="s">
        <v>21</v>
      </c>
      <c r="C20" s="801"/>
      <c r="D20" s="802"/>
      <c r="E20" s="801"/>
      <c r="F20" s="802"/>
      <c r="G20" s="801"/>
      <c r="H20" s="802"/>
      <c r="I20" s="801"/>
      <c r="J20" s="802"/>
      <c r="K20" s="893"/>
      <c r="L20" s="819"/>
      <c r="M20" s="820"/>
      <c r="N20" s="821"/>
      <c r="O20" s="821"/>
      <c r="P20" s="822"/>
      <c r="Q20" s="833"/>
      <c r="R20" s="824"/>
      <c r="S20" s="825"/>
      <c r="T20" s="833"/>
      <c r="U20" s="824"/>
      <c r="V20" s="825"/>
      <c r="W20" s="826"/>
      <c r="X20" s="827"/>
      <c r="Y20" s="834"/>
      <c r="Z20" s="829"/>
      <c r="AA20" s="830"/>
      <c r="AB20" s="831"/>
      <c r="AC20" s="831"/>
      <c r="AD20" s="831"/>
      <c r="AE20" s="831"/>
      <c r="AF20" s="831"/>
      <c r="AG20" s="831"/>
      <c r="AH20" s="831"/>
      <c r="AI20" s="832"/>
      <c r="AJ20" s="26"/>
      <c r="AK20" s="26"/>
      <c r="AL20" s="26"/>
      <c r="AM20" s="38">
        <f t="shared" si="7"/>
        <v>0</v>
      </c>
      <c r="AN20" s="93">
        <f t="shared" si="8"/>
        <v>0</v>
      </c>
      <c r="AO20" s="94">
        <f t="shared" si="9"/>
        <v>0</v>
      </c>
      <c r="AP20" s="94">
        <f t="shared" si="18"/>
        <v>0</v>
      </c>
      <c r="AQ20" s="94">
        <f t="shared" si="0"/>
        <v>0</v>
      </c>
      <c r="AR20" s="94">
        <f t="shared" si="1"/>
        <v>0</v>
      </c>
      <c r="AS20" s="94">
        <f t="shared" si="10"/>
        <v>0</v>
      </c>
      <c r="AT20" s="94">
        <f t="shared" si="2"/>
        <v>0</v>
      </c>
      <c r="AU20" s="94">
        <f t="shared" si="19"/>
        <v>0</v>
      </c>
      <c r="AV20" s="94">
        <f t="shared" si="3"/>
        <v>0</v>
      </c>
      <c r="AW20" s="94">
        <f t="shared" si="4"/>
        <v>0</v>
      </c>
      <c r="AX20" s="94">
        <f t="shared" si="11"/>
        <v>0</v>
      </c>
      <c r="AY20" s="100">
        <f t="shared" si="5"/>
        <v>0</v>
      </c>
      <c r="AZ20" s="100">
        <f t="shared" si="6"/>
        <v>0</v>
      </c>
      <c r="BB20" s="94">
        <f t="shared" si="12"/>
        <v>0</v>
      </c>
      <c r="BC20" s="94">
        <f t="shared" si="13"/>
        <v>0</v>
      </c>
      <c r="BD20" s="94">
        <f t="shared" si="14"/>
        <v>0</v>
      </c>
      <c r="BE20" s="94">
        <f t="shared" si="15"/>
        <v>0</v>
      </c>
      <c r="BF20" s="94">
        <f t="shared" si="16"/>
        <v>0</v>
      </c>
      <c r="BG20" s="94">
        <f t="shared" si="17"/>
        <v>0</v>
      </c>
    </row>
    <row r="21" spans="1:59" ht="20.25" customHeight="1">
      <c r="A21" s="171">
        <v>13</v>
      </c>
      <c r="B21" s="172" t="s">
        <v>22</v>
      </c>
      <c r="C21" s="801"/>
      <c r="D21" s="802"/>
      <c r="E21" s="801"/>
      <c r="F21" s="802"/>
      <c r="G21" s="801"/>
      <c r="H21" s="802"/>
      <c r="I21" s="801"/>
      <c r="J21" s="802"/>
      <c r="K21" s="893"/>
      <c r="L21" s="819"/>
      <c r="M21" s="820"/>
      <c r="N21" s="821"/>
      <c r="O21" s="821"/>
      <c r="P21" s="822"/>
      <c r="Q21" s="833"/>
      <c r="R21" s="824"/>
      <c r="S21" s="825"/>
      <c r="T21" s="833"/>
      <c r="U21" s="824"/>
      <c r="V21" s="825"/>
      <c r="W21" s="826"/>
      <c r="X21" s="827"/>
      <c r="Y21" s="834"/>
      <c r="Z21" s="829"/>
      <c r="AA21" s="830"/>
      <c r="AB21" s="831"/>
      <c r="AC21" s="831"/>
      <c r="AD21" s="831"/>
      <c r="AE21" s="831"/>
      <c r="AF21" s="831"/>
      <c r="AG21" s="831"/>
      <c r="AH21" s="831"/>
      <c r="AI21" s="832"/>
      <c r="AJ21" s="26"/>
      <c r="AK21" s="26"/>
      <c r="AL21" s="26"/>
      <c r="AM21" s="38">
        <f t="shared" si="7"/>
        <v>0</v>
      </c>
      <c r="AN21" s="93">
        <f t="shared" si="8"/>
        <v>0</v>
      </c>
      <c r="AO21" s="94">
        <f t="shared" si="9"/>
        <v>0</v>
      </c>
      <c r="AP21" s="94">
        <f t="shared" si="18"/>
        <v>0</v>
      </c>
      <c r="AQ21" s="94">
        <f t="shared" si="0"/>
        <v>0</v>
      </c>
      <c r="AR21" s="94">
        <f t="shared" si="1"/>
        <v>0</v>
      </c>
      <c r="AS21" s="94">
        <f t="shared" si="10"/>
        <v>0</v>
      </c>
      <c r="AT21" s="94">
        <f t="shared" si="2"/>
        <v>0</v>
      </c>
      <c r="AU21" s="94">
        <f t="shared" si="19"/>
        <v>0</v>
      </c>
      <c r="AV21" s="94">
        <f t="shared" si="3"/>
        <v>0</v>
      </c>
      <c r="AW21" s="94">
        <f t="shared" si="4"/>
        <v>0</v>
      </c>
      <c r="AX21" s="94">
        <f t="shared" si="11"/>
        <v>0</v>
      </c>
      <c r="AY21" s="100">
        <f t="shared" si="5"/>
        <v>0</v>
      </c>
      <c r="AZ21" s="100">
        <f t="shared" si="6"/>
        <v>0</v>
      </c>
      <c r="BB21" s="94">
        <f t="shared" si="12"/>
        <v>0</v>
      </c>
      <c r="BC21" s="94">
        <f t="shared" si="13"/>
        <v>0</v>
      </c>
      <c r="BD21" s="94">
        <f t="shared" si="14"/>
        <v>0</v>
      </c>
      <c r="BE21" s="94">
        <f t="shared" si="15"/>
        <v>0</v>
      </c>
      <c r="BF21" s="94">
        <f t="shared" si="16"/>
        <v>0</v>
      </c>
      <c r="BG21" s="94">
        <f t="shared" si="17"/>
        <v>0</v>
      </c>
    </row>
    <row r="22" spans="1:59" ht="20.25" customHeight="1">
      <c r="A22" s="171">
        <v>14</v>
      </c>
      <c r="B22" s="172" t="s">
        <v>5</v>
      </c>
      <c r="C22" s="801"/>
      <c r="D22" s="802"/>
      <c r="E22" s="801"/>
      <c r="F22" s="802"/>
      <c r="G22" s="801"/>
      <c r="H22" s="802"/>
      <c r="I22" s="801"/>
      <c r="J22" s="802"/>
      <c r="K22" s="893"/>
      <c r="L22" s="819"/>
      <c r="M22" s="820"/>
      <c r="N22" s="821"/>
      <c r="O22" s="821"/>
      <c r="P22" s="822"/>
      <c r="Q22" s="833"/>
      <c r="R22" s="824"/>
      <c r="S22" s="825"/>
      <c r="T22" s="833"/>
      <c r="U22" s="824"/>
      <c r="V22" s="825"/>
      <c r="W22" s="826"/>
      <c r="X22" s="827"/>
      <c r="Y22" s="834"/>
      <c r="Z22" s="829"/>
      <c r="AA22" s="830"/>
      <c r="AB22" s="831"/>
      <c r="AC22" s="831"/>
      <c r="AD22" s="831"/>
      <c r="AE22" s="831"/>
      <c r="AF22" s="831"/>
      <c r="AG22" s="831"/>
      <c r="AH22" s="831"/>
      <c r="AI22" s="832"/>
      <c r="AJ22" s="26"/>
      <c r="AK22" s="26"/>
      <c r="AL22" s="26"/>
      <c r="AM22" s="38">
        <f t="shared" si="7"/>
        <v>0</v>
      </c>
      <c r="AN22" s="93">
        <f t="shared" si="8"/>
        <v>0</v>
      </c>
      <c r="AO22" s="94">
        <f t="shared" si="9"/>
        <v>0</v>
      </c>
      <c r="AP22" s="94">
        <f t="shared" si="18"/>
        <v>0</v>
      </c>
      <c r="AQ22" s="94">
        <f t="shared" si="0"/>
        <v>0</v>
      </c>
      <c r="AR22" s="94">
        <f t="shared" si="1"/>
        <v>0</v>
      </c>
      <c r="AS22" s="94">
        <f t="shared" si="10"/>
        <v>0</v>
      </c>
      <c r="AT22" s="94">
        <f t="shared" si="2"/>
        <v>0</v>
      </c>
      <c r="AU22" s="94">
        <f t="shared" si="19"/>
        <v>0</v>
      </c>
      <c r="AV22" s="94">
        <f t="shared" si="3"/>
        <v>0</v>
      </c>
      <c r="AW22" s="94">
        <f t="shared" si="4"/>
        <v>0</v>
      </c>
      <c r="AX22" s="94">
        <f t="shared" si="11"/>
        <v>0</v>
      </c>
      <c r="AY22" s="100">
        <f t="shared" si="5"/>
        <v>0</v>
      </c>
      <c r="AZ22" s="100">
        <f t="shared" si="6"/>
        <v>0</v>
      </c>
      <c r="BB22" s="94">
        <f t="shared" si="12"/>
        <v>0</v>
      </c>
      <c r="BC22" s="94">
        <f t="shared" si="13"/>
        <v>0</v>
      </c>
      <c r="BD22" s="94">
        <f t="shared" si="14"/>
        <v>0</v>
      </c>
      <c r="BE22" s="94">
        <f t="shared" si="15"/>
        <v>0</v>
      </c>
      <c r="BF22" s="94">
        <f t="shared" si="16"/>
        <v>0</v>
      </c>
      <c r="BG22" s="94">
        <f t="shared" si="17"/>
        <v>0</v>
      </c>
    </row>
    <row r="23" spans="1:59" ht="20.25" customHeight="1">
      <c r="A23" s="171">
        <v>15</v>
      </c>
      <c r="B23" s="172" t="s">
        <v>1</v>
      </c>
      <c r="C23" s="801">
        <v>0.39583333333333331</v>
      </c>
      <c r="D23" s="802"/>
      <c r="E23" s="801">
        <v>0.72916666666666663</v>
      </c>
      <c r="F23" s="802"/>
      <c r="G23" s="801"/>
      <c r="H23" s="802"/>
      <c r="I23" s="801"/>
      <c r="J23" s="802"/>
      <c r="K23" s="893" t="s">
        <v>126</v>
      </c>
      <c r="L23" s="819"/>
      <c r="M23" s="820">
        <v>2</v>
      </c>
      <c r="N23" s="821"/>
      <c r="O23" s="821"/>
      <c r="P23" s="822"/>
      <c r="Q23" s="833"/>
      <c r="R23" s="824"/>
      <c r="S23" s="825"/>
      <c r="T23" s="833"/>
      <c r="U23" s="824"/>
      <c r="V23" s="825"/>
      <c r="W23" s="826">
        <v>240</v>
      </c>
      <c r="X23" s="827"/>
      <c r="Y23" s="834"/>
      <c r="Z23" s="829"/>
      <c r="AA23" s="830"/>
      <c r="AB23" s="831"/>
      <c r="AC23" s="831"/>
      <c r="AD23" s="831"/>
      <c r="AE23" s="831"/>
      <c r="AF23" s="831"/>
      <c r="AG23" s="831"/>
      <c r="AH23" s="831"/>
      <c r="AI23" s="832"/>
      <c r="AJ23" s="26"/>
      <c r="AK23" s="26"/>
      <c r="AL23" s="26"/>
      <c r="AM23" s="38">
        <f t="shared" si="7"/>
        <v>0</v>
      </c>
      <c r="AN23" s="93">
        <f t="shared" si="8"/>
        <v>2</v>
      </c>
      <c r="AO23" s="94">
        <f t="shared" si="9"/>
        <v>2</v>
      </c>
      <c r="AP23" s="94">
        <f t="shared" si="18"/>
        <v>2</v>
      </c>
      <c r="AQ23" s="94">
        <f t="shared" si="0"/>
        <v>8</v>
      </c>
      <c r="AR23" s="94">
        <f t="shared" si="1"/>
        <v>9</v>
      </c>
      <c r="AS23" s="94">
        <f t="shared" si="10"/>
        <v>0</v>
      </c>
      <c r="AT23" s="94">
        <f t="shared" si="2"/>
        <v>0</v>
      </c>
      <c r="AU23" s="94">
        <f t="shared" si="19"/>
        <v>0</v>
      </c>
      <c r="AV23" s="94">
        <f t="shared" si="3"/>
        <v>0</v>
      </c>
      <c r="AW23" s="94">
        <f t="shared" si="4"/>
        <v>0</v>
      </c>
      <c r="AX23" s="94">
        <f t="shared" si="11"/>
        <v>9</v>
      </c>
      <c r="AY23" s="100">
        <f t="shared" si="5"/>
        <v>8</v>
      </c>
      <c r="AZ23" s="100">
        <f t="shared" si="6"/>
        <v>0</v>
      </c>
      <c r="BB23" s="94">
        <f t="shared" si="12"/>
        <v>1</v>
      </c>
      <c r="BC23" s="94">
        <f t="shared" si="13"/>
        <v>1</v>
      </c>
      <c r="BD23" s="94">
        <f t="shared" si="14"/>
        <v>1</v>
      </c>
      <c r="BE23" s="94">
        <f t="shared" si="15"/>
        <v>1</v>
      </c>
      <c r="BF23" s="94">
        <f t="shared" si="16"/>
        <v>0</v>
      </c>
      <c r="BG23" s="94">
        <f t="shared" si="17"/>
        <v>0</v>
      </c>
    </row>
    <row r="24" spans="1:59" ht="20.25" customHeight="1">
      <c r="A24" s="171">
        <v>16</v>
      </c>
      <c r="B24" s="172" t="s">
        <v>2</v>
      </c>
      <c r="C24" s="801">
        <v>0.39583333333333331</v>
      </c>
      <c r="D24" s="802"/>
      <c r="E24" s="801">
        <v>0.72916666666666663</v>
      </c>
      <c r="F24" s="802"/>
      <c r="G24" s="801"/>
      <c r="H24" s="802"/>
      <c r="I24" s="801"/>
      <c r="J24" s="802"/>
      <c r="K24" s="893" t="s">
        <v>126</v>
      </c>
      <c r="L24" s="819"/>
      <c r="M24" s="820">
        <v>2</v>
      </c>
      <c r="N24" s="821"/>
      <c r="O24" s="821"/>
      <c r="P24" s="822"/>
      <c r="Q24" s="833"/>
      <c r="R24" s="824"/>
      <c r="S24" s="825"/>
      <c r="T24" s="833"/>
      <c r="U24" s="824"/>
      <c r="V24" s="825"/>
      <c r="W24" s="826">
        <v>240</v>
      </c>
      <c r="X24" s="827"/>
      <c r="Y24" s="834"/>
      <c r="Z24" s="829"/>
      <c r="AA24" s="830"/>
      <c r="AB24" s="831"/>
      <c r="AC24" s="831"/>
      <c r="AD24" s="831"/>
      <c r="AE24" s="831"/>
      <c r="AF24" s="831"/>
      <c r="AG24" s="831"/>
      <c r="AH24" s="831"/>
      <c r="AI24" s="832"/>
      <c r="AJ24" s="26"/>
      <c r="AK24" s="26"/>
      <c r="AL24" s="26"/>
      <c r="AM24" s="38">
        <f t="shared" si="7"/>
        <v>0</v>
      </c>
      <c r="AN24" s="93">
        <f t="shared" si="8"/>
        <v>2</v>
      </c>
      <c r="AO24" s="94">
        <f t="shared" si="9"/>
        <v>2</v>
      </c>
      <c r="AP24" s="94">
        <f t="shared" si="18"/>
        <v>2</v>
      </c>
      <c r="AQ24" s="94">
        <f t="shared" si="0"/>
        <v>8</v>
      </c>
      <c r="AR24" s="94">
        <f t="shared" si="1"/>
        <v>9</v>
      </c>
      <c r="AS24" s="94">
        <f t="shared" si="10"/>
        <v>0</v>
      </c>
      <c r="AT24" s="94">
        <f t="shared" si="2"/>
        <v>0</v>
      </c>
      <c r="AU24" s="94">
        <f t="shared" si="19"/>
        <v>0</v>
      </c>
      <c r="AV24" s="94">
        <f t="shared" si="3"/>
        <v>0</v>
      </c>
      <c r="AW24" s="94">
        <f t="shared" si="4"/>
        <v>0</v>
      </c>
      <c r="AX24" s="94">
        <f t="shared" si="11"/>
        <v>9</v>
      </c>
      <c r="AY24" s="100">
        <f t="shared" si="5"/>
        <v>8</v>
      </c>
      <c r="AZ24" s="100">
        <f t="shared" si="6"/>
        <v>0</v>
      </c>
      <c r="BB24" s="94">
        <f t="shared" si="12"/>
        <v>1</v>
      </c>
      <c r="BC24" s="94">
        <f t="shared" si="13"/>
        <v>1</v>
      </c>
      <c r="BD24" s="94">
        <f t="shared" si="14"/>
        <v>1</v>
      </c>
      <c r="BE24" s="94">
        <f t="shared" si="15"/>
        <v>1</v>
      </c>
      <c r="BF24" s="94">
        <f t="shared" si="16"/>
        <v>0</v>
      </c>
      <c r="BG24" s="94">
        <f t="shared" si="17"/>
        <v>0</v>
      </c>
    </row>
    <row r="25" spans="1:59" ht="20.25" customHeight="1">
      <c r="A25" s="171">
        <v>17</v>
      </c>
      <c r="B25" s="172" t="s">
        <v>3</v>
      </c>
      <c r="C25" s="801">
        <v>0.39583333333333331</v>
      </c>
      <c r="D25" s="802"/>
      <c r="E25" s="801">
        <v>0.72916666666666663</v>
      </c>
      <c r="F25" s="802"/>
      <c r="G25" s="801"/>
      <c r="H25" s="802"/>
      <c r="I25" s="801"/>
      <c r="J25" s="802"/>
      <c r="K25" s="893" t="s">
        <v>126</v>
      </c>
      <c r="L25" s="819"/>
      <c r="M25" s="820">
        <v>2</v>
      </c>
      <c r="N25" s="821"/>
      <c r="O25" s="821"/>
      <c r="P25" s="822"/>
      <c r="Q25" s="833"/>
      <c r="R25" s="824"/>
      <c r="S25" s="825"/>
      <c r="T25" s="833"/>
      <c r="U25" s="824"/>
      <c r="V25" s="825"/>
      <c r="W25" s="826">
        <v>240</v>
      </c>
      <c r="X25" s="827"/>
      <c r="Y25" s="834"/>
      <c r="Z25" s="829"/>
      <c r="AA25" s="830"/>
      <c r="AB25" s="831"/>
      <c r="AC25" s="831"/>
      <c r="AD25" s="831"/>
      <c r="AE25" s="831"/>
      <c r="AF25" s="831"/>
      <c r="AG25" s="831"/>
      <c r="AH25" s="831"/>
      <c r="AI25" s="832"/>
      <c r="AJ25" s="26"/>
      <c r="AK25" s="26"/>
      <c r="AL25" s="26"/>
      <c r="AM25" s="38">
        <f t="shared" si="7"/>
        <v>0</v>
      </c>
      <c r="AN25" s="93">
        <f t="shared" si="8"/>
        <v>2</v>
      </c>
      <c r="AO25" s="94">
        <f t="shared" si="9"/>
        <v>2</v>
      </c>
      <c r="AP25" s="94">
        <f t="shared" si="18"/>
        <v>2</v>
      </c>
      <c r="AQ25" s="94">
        <f t="shared" si="0"/>
        <v>8</v>
      </c>
      <c r="AR25" s="94">
        <f t="shared" si="1"/>
        <v>9</v>
      </c>
      <c r="AS25" s="94">
        <f t="shared" si="10"/>
        <v>0</v>
      </c>
      <c r="AT25" s="94">
        <f t="shared" si="2"/>
        <v>0</v>
      </c>
      <c r="AU25" s="94">
        <f t="shared" si="19"/>
        <v>0</v>
      </c>
      <c r="AV25" s="94">
        <f t="shared" si="3"/>
        <v>0</v>
      </c>
      <c r="AW25" s="94">
        <f t="shared" si="4"/>
        <v>0</v>
      </c>
      <c r="AX25" s="94">
        <f t="shared" si="11"/>
        <v>9</v>
      </c>
      <c r="AY25" s="100">
        <f t="shared" si="5"/>
        <v>8</v>
      </c>
      <c r="AZ25" s="100">
        <f t="shared" si="6"/>
        <v>0</v>
      </c>
      <c r="BB25" s="94">
        <f t="shared" si="12"/>
        <v>1</v>
      </c>
      <c r="BC25" s="94">
        <f t="shared" si="13"/>
        <v>1</v>
      </c>
      <c r="BD25" s="94">
        <f t="shared" si="14"/>
        <v>1</v>
      </c>
      <c r="BE25" s="94">
        <f t="shared" si="15"/>
        <v>1</v>
      </c>
      <c r="BF25" s="94">
        <f t="shared" si="16"/>
        <v>0</v>
      </c>
      <c r="BG25" s="94">
        <f t="shared" si="17"/>
        <v>0</v>
      </c>
    </row>
    <row r="26" spans="1:59" ht="20.25" customHeight="1">
      <c r="A26" s="171">
        <v>18</v>
      </c>
      <c r="B26" s="172" t="s">
        <v>4</v>
      </c>
      <c r="C26" s="801"/>
      <c r="D26" s="802"/>
      <c r="E26" s="801"/>
      <c r="F26" s="802"/>
      <c r="G26" s="801"/>
      <c r="H26" s="802"/>
      <c r="I26" s="801"/>
      <c r="J26" s="802"/>
      <c r="K26" s="893"/>
      <c r="L26" s="819"/>
      <c r="M26" s="820"/>
      <c r="N26" s="821"/>
      <c r="O26" s="821"/>
      <c r="P26" s="822"/>
      <c r="Q26" s="833"/>
      <c r="R26" s="824"/>
      <c r="S26" s="825"/>
      <c r="T26" s="833"/>
      <c r="U26" s="824"/>
      <c r="V26" s="825"/>
      <c r="W26" s="826"/>
      <c r="X26" s="827"/>
      <c r="Y26" s="834"/>
      <c r="Z26" s="829"/>
      <c r="AA26" s="830"/>
      <c r="AB26" s="831"/>
      <c r="AC26" s="831"/>
      <c r="AD26" s="831"/>
      <c r="AE26" s="831"/>
      <c r="AF26" s="831"/>
      <c r="AG26" s="831"/>
      <c r="AH26" s="831"/>
      <c r="AI26" s="832"/>
      <c r="AJ26" s="26"/>
      <c r="AK26" s="26"/>
      <c r="AL26" s="26"/>
      <c r="AM26" s="38">
        <f t="shared" si="7"/>
        <v>0</v>
      </c>
      <c r="AN26" s="93">
        <f t="shared" si="8"/>
        <v>0</v>
      </c>
      <c r="AO26" s="94">
        <f t="shared" si="9"/>
        <v>0</v>
      </c>
      <c r="AP26" s="94">
        <f t="shared" si="18"/>
        <v>0</v>
      </c>
      <c r="AQ26" s="94">
        <f t="shared" si="0"/>
        <v>0</v>
      </c>
      <c r="AR26" s="94">
        <f t="shared" si="1"/>
        <v>0</v>
      </c>
      <c r="AS26" s="94">
        <f t="shared" si="10"/>
        <v>0</v>
      </c>
      <c r="AT26" s="94">
        <f t="shared" si="2"/>
        <v>0</v>
      </c>
      <c r="AU26" s="94">
        <f t="shared" si="19"/>
        <v>0</v>
      </c>
      <c r="AV26" s="94">
        <f t="shared" si="3"/>
        <v>0</v>
      </c>
      <c r="AW26" s="94">
        <f t="shared" si="4"/>
        <v>0</v>
      </c>
      <c r="AX26" s="94">
        <f t="shared" si="11"/>
        <v>0</v>
      </c>
      <c r="AY26" s="100">
        <f t="shared" si="5"/>
        <v>0</v>
      </c>
      <c r="AZ26" s="100">
        <f t="shared" si="6"/>
        <v>0</v>
      </c>
      <c r="BB26" s="94">
        <f t="shared" si="12"/>
        <v>0</v>
      </c>
      <c r="BC26" s="94">
        <f t="shared" si="13"/>
        <v>0</v>
      </c>
      <c r="BD26" s="94">
        <f t="shared" si="14"/>
        <v>0</v>
      </c>
      <c r="BE26" s="94">
        <f t="shared" si="15"/>
        <v>0</v>
      </c>
      <c r="BF26" s="94">
        <f t="shared" si="16"/>
        <v>0</v>
      </c>
      <c r="BG26" s="94">
        <f t="shared" si="17"/>
        <v>0</v>
      </c>
    </row>
    <row r="27" spans="1:59" ht="20.25" customHeight="1">
      <c r="A27" s="171">
        <v>19</v>
      </c>
      <c r="B27" s="172" t="s">
        <v>21</v>
      </c>
      <c r="C27" s="801"/>
      <c r="D27" s="802"/>
      <c r="E27" s="801"/>
      <c r="F27" s="802"/>
      <c r="G27" s="801"/>
      <c r="H27" s="802"/>
      <c r="I27" s="801"/>
      <c r="J27" s="802"/>
      <c r="K27" s="893"/>
      <c r="L27" s="819"/>
      <c r="M27" s="820"/>
      <c r="N27" s="821"/>
      <c r="O27" s="821"/>
      <c r="P27" s="822"/>
      <c r="Q27" s="833"/>
      <c r="R27" s="824"/>
      <c r="S27" s="825"/>
      <c r="T27" s="833"/>
      <c r="U27" s="824"/>
      <c r="V27" s="825"/>
      <c r="W27" s="826"/>
      <c r="X27" s="827"/>
      <c r="Y27" s="834"/>
      <c r="Z27" s="829"/>
      <c r="AA27" s="830"/>
      <c r="AB27" s="831"/>
      <c r="AC27" s="831"/>
      <c r="AD27" s="831"/>
      <c r="AE27" s="831"/>
      <c r="AF27" s="831"/>
      <c r="AG27" s="831"/>
      <c r="AH27" s="831"/>
      <c r="AI27" s="832"/>
      <c r="AJ27" s="26"/>
      <c r="AK27" s="26"/>
      <c r="AL27" s="26"/>
      <c r="AM27" s="38">
        <f t="shared" si="7"/>
        <v>0</v>
      </c>
      <c r="AN27" s="93">
        <f t="shared" si="8"/>
        <v>0</v>
      </c>
      <c r="AO27" s="94">
        <f t="shared" si="9"/>
        <v>0</v>
      </c>
      <c r="AP27" s="94">
        <f t="shared" si="18"/>
        <v>0</v>
      </c>
      <c r="AQ27" s="94">
        <f t="shared" si="0"/>
        <v>0</v>
      </c>
      <c r="AR27" s="94">
        <f t="shared" si="1"/>
        <v>0</v>
      </c>
      <c r="AS27" s="94">
        <f t="shared" si="10"/>
        <v>0</v>
      </c>
      <c r="AT27" s="94">
        <f t="shared" si="2"/>
        <v>0</v>
      </c>
      <c r="AU27" s="94">
        <f t="shared" si="19"/>
        <v>0</v>
      </c>
      <c r="AV27" s="94">
        <f t="shared" si="3"/>
        <v>0</v>
      </c>
      <c r="AW27" s="94">
        <f t="shared" si="4"/>
        <v>0</v>
      </c>
      <c r="AX27" s="94">
        <f t="shared" si="11"/>
        <v>0</v>
      </c>
      <c r="AY27" s="100">
        <f t="shared" si="5"/>
        <v>0</v>
      </c>
      <c r="AZ27" s="100">
        <f t="shared" si="6"/>
        <v>0</v>
      </c>
      <c r="BB27" s="94">
        <f t="shared" si="12"/>
        <v>0</v>
      </c>
      <c r="BC27" s="94">
        <f t="shared" si="13"/>
        <v>0</v>
      </c>
      <c r="BD27" s="94">
        <f t="shared" si="14"/>
        <v>0</v>
      </c>
      <c r="BE27" s="94">
        <f t="shared" si="15"/>
        <v>0</v>
      </c>
      <c r="BF27" s="94">
        <f t="shared" si="16"/>
        <v>0</v>
      </c>
      <c r="BG27" s="94">
        <f t="shared" si="17"/>
        <v>0</v>
      </c>
    </row>
    <row r="28" spans="1:59" ht="20.25" customHeight="1">
      <c r="A28" s="171">
        <v>20</v>
      </c>
      <c r="B28" s="172" t="s">
        <v>22</v>
      </c>
      <c r="C28" s="801"/>
      <c r="D28" s="802"/>
      <c r="E28" s="801"/>
      <c r="F28" s="802"/>
      <c r="G28" s="801"/>
      <c r="H28" s="802"/>
      <c r="I28" s="801"/>
      <c r="J28" s="802"/>
      <c r="K28" s="893"/>
      <c r="L28" s="819"/>
      <c r="M28" s="820"/>
      <c r="N28" s="821"/>
      <c r="O28" s="821"/>
      <c r="P28" s="822"/>
      <c r="Q28" s="833"/>
      <c r="R28" s="824"/>
      <c r="S28" s="825"/>
      <c r="T28" s="833"/>
      <c r="U28" s="824"/>
      <c r="V28" s="825"/>
      <c r="W28" s="826"/>
      <c r="X28" s="827"/>
      <c r="Y28" s="834"/>
      <c r="Z28" s="829"/>
      <c r="AA28" s="830"/>
      <c r="AB28" s="831"/>
      <c r="AC28" s="831"/>
      <c r="AD28" s="831"/>
      <c r="AE28" s="831"/>
      <c r="AF28" s="831"/>
      <c r="AG28" s="831"/>
      <c r="AH28" s="831"/>
      <c r="AI28" s="832"/>
      <c r="AJ28" s="26"/>
      <c r="AK28" s="26"/>
      <c r="AL28" s="26"/>
      <c r="AM28" s="38">
        <f t="shared" si="7"/>
        <v>0</v>
      </c>
      <c r="AN28" s="93">
        <f t="shared" si="8"/>
        <v>0</v>
      </c>
      <c r="AO28" s="94">
        <f t="shared" si="9"/>
        <v>0</v>
      </c>
      <c r="AP28" s="94">
        <f t="shared" si="18"/>
        <v>0</v>
      </c>
      <c r="AQ28" s="94">
        <f t="shared" si="0"/>
        <v>0</v>
      </c>
      <c r="AR28" s="94">
        <f t="shared" si="1"/>
        <v>0</v>
      </c>
      <c r="AS28" s="94">
        <f t="shared" si="10"/>
        <v>0</v>
      </c>
      <c r="AT28" s="94">
        <f t="shared" si="2"/>
        <v>0</v>
      </c>
      <c r="AU28" s="94">
        <f t="shared" si="19"/>
        <v>0</v>
      </c>
      <c r="AV28" s="94">
        <f t="shared" si="3"/>
        <v>0</v>
      </c>
      <c r="AW28" s="94">
        <f t="shared" si="4"/>
        <v>0</v>
      </c>
      <c r="AX28" s="94">
        <f t="shared" si="11"/>
        <v>0</v>
      </c>
      <c r="AY28" s="100">
        <f t="shared" si="5"/>
        <v>0</v>
      </c>
      <c r="AZ28" s="100">
        <f t="shared" si="6"/>
        <v>0</v>
      </c>
      <c r="BB28" s="94">
        <f t="shared" si="12"/>
        <v>0</v>
      </c>
      <c r="BC28" s="94">
        <f t="shared" si="13"/>
        <v>0</v>
      </c>
      <c r="BD28" s="94">
        <f t="shared" si="14"/>
        <v>0</v>
      </c>
      <c r="BE28" s="94">
        <f t="shared" si="15"/>
        <v>0</v>
      </c>
      <c r="BF28" s="94">
        <f t="shared" si="16"/>
        <v>0</v>
      </c>
      <c r="BG28" s="94">
        <f t="shared" si="17"/>
        <v>0</v>
      </c>
    </row>
    <row r="29" spans="1:59" ht="20.25" customHeight="1">
      <c r="A29" s="171">
        <v>21</v>
      </c>
      <c r="B29" s="172" t="s">
        <v>32</v>
      </c>
      <c r="C29" s="801"/>
      <c r="D29" s="802"/>
      <c r="E29" s="801"/>
      <c r="F29" s="802"/>
      <c r="G29" s="801"/>
      <c r="H29" s="802"/>
      <c r="I29" s="801"/>
      <c r="J29" s="802"/>
      <c r="K29" s="893"/>
      <c r="L29" s="819"/>
      <c r="M29" s="820"/>
      <c r="N29" s="821"/>
      <c r="O29" s="821"/>
      <c r="P29" s="822"/>
      <c r="Q29" s="833"/>
      <c r="R29" s="824"/>
      <c r="S29" s="825"/>
      <c r="T29" s="833"/>
      <c r="U29" s="824"/>
      <c r="V29" s="825"/>
      <c r="W29" s="826"/>
      <c r="X29" s="827"/>
      <c r="Y29" s="834"/>
      <c r="Z29" s="829"/>
      <c r="AA29" s="830"/>
      <c r="AB29" s="831"/>
      <c r="AC29" s="831"/>
      <c r="AD29" s="831"/>
      <c r="AE29" s="831"/>
      <c r="AF29" s="831"/>
      <c r="AG29" s="831"/>
      <c r="AH29" s="831"/>
      <c r="AI29" s="832"/>
      <c r="AJ29" s="26"/>
      <c r="AK29" s="26"/>
      <c r="AL29" s="26"/>
      <c r="AM29" s="38">
        <f t="shared" si="7"/>
        <v>0</v>
      </c>
      <c r="AN29" s="93">
        <f t="shared" si="8"/>
        <v>0</v>
      </c>
      <c r="AO29" s="94">
        <f t="shared" si="9"/>
        <v>0</v>
      </c>
      <c r="AP29" s="94">
        <f t="shared" si="18"/>
        <v>0</v>
      </c>
      <c r="AQ29" s="94">
        <f t="shared" si="0"/>
        <v>0</v>
      </c>
      <c r="AR29" s="94">
        <f t="shared" si="1"/>
        <v>0</v>
      </c>
      <c r="AS29" s="94">
        <f t="shared" si="10"/>
        <v>0</v>
      </c>
      <c r="AT29" s="94">
        <f t="shared" si="2"/>
        <v>0</v>
      </c>
      <c r="AU29" s="94">
        <f t="shared" si="19"/>
        <v>0</v>
      </c>
      <c r="AV29" s="94">
        <f t="shared" si="3"/>
        <v>0</v>
      </c>
      <c r="AW29" s="94">
        <f t="shared" si="4"/>
        <v>0</v>
      </c>
      <c r="AX29" s="94">
        <f t="shared" si="11"/>
        <v>0</v>
      </c>
      <c r="AY29" s="100">
        <f t="shared" si="5"/>
        <v>0</v>
      </c>
      <c r="AZ29" s="100">
        <f t="shared" si="6"/>
        <v>0</v>
      </c>
      <c r="BB29" s="94">
        <f t="shared" si="12"/>
        <v>0</v>
      </c>
      <c r="BC29" s="94">
        <f t="shared" si="13"/>
        <v>0</v>
      </c>
      <c r="BD29" s="94">
        <f t="shared" si="14"/>
        <v>0</v>
      </c>
      <c r="BE29" s="94">
        <f t="shared" si="15"/>
        <v>0</v>
      </c>
      <c r="BF29" s="94">
        <f t="shared" si="16"/>
        <v>0</v>
      </c>
      <c r="BG29" s="94">
        <f t="shared" si="17"/>
        <v>0</v>
      </c>
    </row>
    <row r="30" spans="1:59" ht="20.25" customHeight="1">
      <c r="A30" s="171">
        <v>22</v>
      </c>
      <c r="B30" s="172" t="s">
        <v>1</v>
      </c>
      <c r="C30" s="801">
        <v>0.39583333333333331</v>
      </c>
      <c r="D30" s="802"/>
      <c r="E30" s="801">
        <v>0.72916666666666663</v>
      </c>
      <c r="F30" s="802"/>
      <c r="G30" s="801"/>
      <c r="H30" s="802"/>
      <c r="I30" s="801"/>
      <c r="J30" s="802"/>
      <c r="K30" s="893" t="s">
        <v>126</v>
      </c>
      <c r="L30" s="819"/>
      <c r="M30" s="820">
        <v>2</v>
      </c>
      <c r="N30" s="821"/>
      <c r="O30" s="821"/>
      <c r="P30" s="822"/>
      <c r="Q30" s="833"/>
      <c r="R30" s="824"/>
      <c r="S30" s="825"/>
      <c r="T30" s="833"/>
      <c r="U30" s="824"/>
      <c r="V30" s="825"/>
      <c r="W30" s="826">
        <v>240</v>
      </c>
      <c r="X30" s="827"/>
      <c r="Y30" s="834"/>
      <c r="Z30" s="829"/>
      <c r="AA30" s="830"/>
      <c r="AB30" s="831"/>
      <c r="AC30" s="831"/>
      <c r="AD30" s="831"/>
      <c r="AE30" s="831"/>
      <c r="AF30" s="831"/>
      <c r="AG30" s="831"/>
      <c r="AH30" s="831"/>
      <c r="AI30" s="832"/>
      <c r="AJ30" s="26"/>
      <c r="AK30" s="26"/>
      <c r="AL30" s="26"/>
      <c r="AM30" s="38">
        <f t="shared" si="7"/>
        <v>0</v>
      </c>
      <c r="AN30" s="93">
        <f t="shared" si="8"/>
        <v>2</v>
      </c>
      <c r="AO30" s="94">
        <f t="shared" si="9"/>
        <v>2</v>
      </c>
      <c r="AP30" s="94">
        <f t="shared" si="18"/>
        <v>2</v>
      </c>
      <c r="AQ30" s="94">
        <f t="shared" si="0"/>
        <v>8</v>
      </c>
      <c r="AR30" s="94">
        <f t="shared" si="1"/>
        <v>9</v>
      </c>
      <c r="AS30" s="94">
        <f t="shared" si="10"/>
        <v>0</v>
      </c>
      <c r="AT30" s="94">
        <f t="shared" si="2"/>
        <v>0</v>
      </c>
      <c r="AU30" s="94">
        <f t="shared" si="19"/>
        <v>0</v>
      </c>
      <c r="AV30" s="94">
        <f t="shared" si="3"/>
        <v>0</v>
      </c>
      <c r="AW30" s="94">
        <f t="shared" si="4"/>
        <v>0</v>
      </c>
      <c r="AX30" s="94">
        <f t="shared" si="11"/>
        <v>9</v>
      </c>
      <c r="AY30" s="100">
        <f t="shared" si="5"/>
        <v>8</v>
      </c>
      <c r="AZ30" s="100">
        <f t="shared" si="6"/>
        <v>0</v>
      </c>
      <c r="BB30" s="94">
        <f t="shared" si="12"/>
        <v>1</v>
      </c>
      <c r="BC30" s="94">
        <f t="shared" si="13"/>
        <v>1</v>
      </c>
      <c r="BD30" s="94">
        <f t="shared" si="14"/>
        <v>1</v>
      </c>
      <c r="BE30" s="94">
        <f t="shared" si="15"/>
        <v>1</v>
      </c>
      <c r="BF30" s="94">
        <f t="shared" si="16"/>
        <v>0</v>
      </c>
      <c r="BG30" s="94">
        <f t="shared" si="17"/>
        <v>0</v>
      </c>
    </row>
    <row r="31" spans="1:59" ht="20.25" customHeight="1">
      <c r="A31" s="171">
        <v>23</v>
      </c>
      <c r="B31" s="172" t="s">
        <v>2</v>
      </c>
      <c r="C31" s="801">
        <v>0.39583333333333331</v>
      </c>
      <c r="D31" s="802"/>
      <c r="E31" s="801">
        <v>0.72916666666666663</v>
      </c>
      <c r="F31" s="802"/>
      <c r="G31" s="801"/>
      <c r="H31" s="802"/>
      <c r="I31" s="801"/>
      <c r="J31" s="802"/>
      <c r="K31" s="893" t="s">
        <v>126</v>
      </c>
      <c r="L31" s="819"/>
      <c r="M31" s="820">
        <v>2</v>
      </c>
      <c r="N31" s="821"/>
      <c r="O31" s="821"/>
      <c r="P31" s="822"/>
      <c r="Q31" s="833"/>
      <c r="R31" s="824"/>
      <c r="S31" s="825"/>
      <c r="T31" s="833"/>
      <c r="U31" s="824"/>
      <c r="V31" s="825"/>
      <c r="W31" s="826">
        <v>240</v>
      </c>
      <c r="X31" s="827"/>
      <c r="Y31" s="834"/>
      <c r="Z31" s="829"/>
      <c r="AA31" s="830"/>
      <c r="AB31" s="831"/>
      <c r="AC31" s="831"/>
      <c r="AD31" s="831"/>
      <c r="AE31" s="831"/>
      <c r="AF31" s="831"/>
      <c r="AG31" s="831"/>
      <c r="AH31" s="831"/>
      <c r="AI31" s="832"/>
      <c r="AJ31" s="26"/>
      <c r="AK31" s="26"/>
      <c r="AL31" s="26"/>
      <c r="AM31" s="38">
        <f t="shared" si="7"/>
        <v>0</v>
      </c>
      <c r="AN31" s="93">
        <f t="shared" si="8"/>
        <v>2</v>
      </c>
      <c r="AO31" s="94">
        <f t="shared" si="9"/>
        <v>2</v>
      </c>
      <c r="AP31" s="94">
        <f t="shared" si="18"/>
        <v>2</v>
      </c>
      <c r="AQ31" s="94">
        <f t="shared" si="0"/>
        <v>8</v>
      </c>
      <c r="AR31" s="94">
        <f t="shared" si="1"/>
        <v>9</v>
      </c>
      <c r="AS31" s="94">
        <f t="shared" si="10"/>
        <v>0</v>
      </c>
      <c r="AT31" s="94">
        <f t="shared" si="2"/>
        <v>0</v>
      </c>
      <c r="AU31" s="94">
        <f t="shared" si="19"/>
        <v>0</v>
      </c>
      <c r="AV31" s="94">
        <f t="shared" si="3"/>
        <v>0</v>
      </c>
      <c r="AW31" s="94">
        <f t="shared" si="4"/>
        <v>0</v>
      </c>
      <c r="AX31" s="94">
        <f t="shared" si="11"/>
        <v>9</v>
      </c>
      <c r="AY31" s="100">
        <f t="shared" si="5"/>
        <v>8</v>
      </c>
      <c r="AZ31" s="100">
        <f t="shared" si="6"/>
        <v>0</v>
      </c>
      <c r="BB31" s="94">
        <f t="shared" si="12"/>
        <v>1</v>
      </c>
      <c r="BC31" s="94">
        <f t="shared" si="13"/>
        <v>1</v>
      </c>
      <c r="BD31" s="94">
        <f t="shared" si="14"/>
        <v>1</v>
      </c>
      <c r="BE31" s="94">
        <f t="shared" si="15"/>
        <v>1</v>
      </c>
      <c r="BF31" s="94">
        <f t="shared" si="16"/>
        <v>0</v>
      </c>
      <c r="BG31" s="94">
        <f t="shared" si="17"/>
        <v>0</v>
      </c>
    </row>
    <row r="32" spans="1:59" ht="20.25" customHeight="1">
      <c r="A32" s="171">
        <v>24</v>
      </c>
      <c r="B32" s="172" t="s">
        <v>3</v>
      </c>
      <c r="C32" s="801">
        <v>0.39583333333333331</v>
      </c>
      <c r="D32" s="802"/>
      <c r="E32" s="801">
        <v>0.72916666666666663</v>
      </c>
      <c r="F32" s="802"/>
      <c r="G32" s="801"/>
      <c r="H32" s="802"/>
      <c r="I32" s="801"/>
      <c r="J32" s="802"/>
      <c r="K32" s="893" t="s">
        <v>126</v>
      </c>
      <c r="L32" s="819"/>
      <c r="M32" s="820">
        <v>2</v>
      </c>
      <c r="N32" s="821"/>
      <c r="O32" s="821"/>
      <c r="P32" s="822"/>
      <c r="Q32" s="833"/>
      <c r="R32" s="824"/>
      <c r="S32" s="825"/>
      <c r="T32" s="833"/>
      <c r="U32" s="824"/>
      <c r="V32" s="825"/>
      <c r="W32" s="826">
        <v>240</v>
      </c>
      <c r="X32" s="827"/>
      <c r="Y32" s="834"/>
      <c r="Z32" s="829"/>
      <c r="AA32" s="830"/>
      <c r="AB32" s="831"/>
      <c r="AC32" s="831"/>
      <c r="AD32" s="831"/>
      <c r="AE32" s="831"/>
      <c r="AF32" s="831"/>
      <c r="AG32" s="831"/>
      <c r="AH32" s="831"/>
      <c r="AI32" s="832"/>
      <c r="AJ32" s="26"/>
      <c r="AK32" s="26"/>
      <c r="AL32" s="26"/>
      <c r="AM32" s="38">
        <f t="shared" si="7"/>
        <v>0</v>
      </c>
      <c r="AN32" s="93">
        <f t="shared" si="8"/>
        <v>2</v>
      </c>
      <c r="AO32" s="94">
        <f t="shared" si="9"/>
        <v>2</v>
      </c>
      <c r="AP32" s="94">
        <f t="shared" si="18"/>
        <v>2</v>
      </c>
      <c r="AQ32" s="94">
        <f t="shared" si="0"/>
        <v>8</v>
      </c>
      <c r="AR32" s="94">
        <f t="shared" si="1"/>
        <v>9</v>
      </c>
      <c r="AS32" s="94">
        <f t="shared" si="10"/>
        <v>0</v>
      </c>
      <c r="AT32" s="94">
        <f t="shared" si="2"/>
        <v>0</v>
      </c>
      <c r="AU32" s="94">
        <f t="shared" si="19"/>
        <v>0</v>
      </c>
      <c r="AV32" s="94">
        <f t="shared" si="3"/>
        <v>0</v>
      </c>
      <c r="AW32" s="94">
        <f t="shared" si="4"/>
        <v>0</v>
      </c>
      <c r="AX32" s="94">
        <f t="shared" si="11"/>
        <v>9</v>
      </c>
      <c r="AY32" s="100">
        <f t="shared" si="5"/>
        <v>8</v>
      </c>
      <c r="AZ32" s="100">
        <f t="shared" si="6"/>
        <v>0</v>
      </c>
      <c r="BB32" s="94">
        <f t="shared" si="12"/>
        <v>1</v>
      </c>
      <c r="BC32" s="94">
        <f t="shared" si="13"/>
        <v>1</v>
      </c>
      <c r="BD32" s="94">
        <f t="shared" si="14"/>
        <v>1</v>
      </c>
      <c r="BE32" s="94">
        <f t="shared" si="15"/>
        <v>1</v>
      </c>
      <c r="BF32" s="94">
        <f t="shared" si="16"/>
        <v>0</v>
      </c>
      <c r="BG32" s="94">
        <f t="shared" si="17"/>
        <v>0</v>
      </c>
    </row>
    <row r="33" spans="1:59" ht="20.25" customHeight="1">
      <c r="A33" s="171">
        <v>25</v>
      </c>
      <c r="B33" s="172" t="s">
        <v>4</v>
      </c>
      <c r="C33" s="801"/>
      <c r="D33" s="802"/>
      <c r="E33" s="801"/>
      <c r="F33" s="802"/>
      <c r="G33" s="801"/>
      <c r="H33" s="802"/>
      <c r="I33" s="801"/>
      <c r="J33" s="802"/>
      <c r="K33" s="893"/>
      <c r="L33" s="819"/>
      <c r="M33" s="820"/>
      <c r="N33" s="821"/>
      <c r="O33" s="821"/>
      <c r="P33" s="822"/>
      <c r="Q33" s="833"/>
      <c r="R33" s="824"/>
      <c r="S33" s="825"/>
      <c r="T33" s="833"/>
      <c r="U33" s="824"/>
      <c r="V33" s="825"/>
      <c r="W33" s="826"/>
      <c r="X33" s="827"/>
      <c r="Y33" s="834"/>
      <c r="Z33" s="829"/>
      <c r="AA33" s="830"/>
      <c r="AB33" s="831"/>
      <c r="AC33" s="831"/>
      <c r="AD33" s="831"/>
      <c r="AE33" s="831"/>
      <c r="AF33" s="831"/>
      <c r="AG33" s="831"/>
      <c r="AH33" s="831"/>
      <c r="AI33" s="832"/>
      <c r="AJ33" s="26"/>
      <c r="AK33" s="26"/>
      <c r="AL33" s="26"/>
      <c r="AM33" s="38">
        <f t="shared" si="7"/>
        <v>0</v>
      </c>
      <c r="AN33" s="93">
        <f t="shared" si="8"/>
        <v>0</v>
      </c>
      <c r="AO33" s="94">
        <f t="shared" si="9"/>
        <v>0</v>
      </c>
      <c r="AP33" s="94">
        <f t="shared" si="18"/>
        <v>0</v>
      </c>
      <c r="AQ33" s="94">
        <f t="shared" si="0"/>
        <v>0</v>
      </c>
      <c r="AR33" s="94">
        <f t="shared" si="1"/>
        <v>0</v>
      </c>
      <c r="AS33" s="94">
        <f t="shared" si="10"/>
        <v>0</v>
      </c>
      <c r="AT33" s="94">
        <f>+IF(AU33&gt;8,8,AU33)</f>
        <v>0</v>
      </c>
      <c r="AU33" s="94">
        <f t="shared" si="19"/>
        <v>0</v>
      </c>
      <c r="AV33" s="94">
        <f t="shared" si="3"/>
        <v>0</v>
      </c>
      <c r="AW33" s="94">
        <f t="shared" si="4"/>
        <v>0</v>
      </c>
      <c r="AX33" s="94">
        <f t="shared" si="11"/>
        <v>0</v>
      </c>
      <c r="AY33" s="100">
        <f t="shared" si="5"/>
        <v>0</v>
      </c>
      <c r="AZ33" s="100">
        <f t="shared" si="6"/>
        <v>0</v>
      </c>
      <c r="BB33" s="94">
        <f t="shared" si="12"/>
        <v>0</v>
      </c>
      <c r="BC33" s="94">
        <f t="shared" si="13"/>
        <v>0</v>
      </c>
      <c r="BD33" s="94">
        <f t="shared" si="14"/>
        <v>0</v>
      </c>
      <c r="BE33" s="94">
        <f t="shared" si="15"/>
        <v>0</v>
      </c>
      <c r="BF33" s="94">
        <f t="shared" si="16"/>
        <v>0</v>
      </c>
      <c r="BG33" s="94">
        <f t="shared" si="17"/>
        <v>0</v>
      </c>
    </row>
    <row r="34" spans="1:59" ht="20.25" customHeight="1">
      <c r="A34" s="171">
        <v>26</v>
      </c>
      <c r="B34" s="172" t="s">
        <v>21</v>
      </c>
      <c r="C34" s="801"/>
      <c r="D34" s="802"/>
      <c r="E34" s="801"/>
      <c r="F34" s="802"/>
      <c r="G34" s="801"/>
      <c r="H34" s="802"/>
      <c r="I34" s="801"/>
      <c r="J34" s="802"/>
      <c r="K34" s="893"/>
      <c r="L34" s="819"/>
      <c r="M34" s="820"/>
      <c r="N34" s="821"/>
      <c r="O34" s="821"/>
      <c r="P34" s="822"/>
      <c r="Q34" s="833"/>
      <c r="R34" s="824"/>
      <c r="S34" s="825"/>
      <c r="T34" s="833"/>
      <c r="U34" s="824"/>
      <c r="V34" s="825"/>
      <c r="W34" s="826"/>
      <c r="X34" s="827"/>
      <c r="Y34" s="834"/>
      <c r="Z34" s="829"/>
      <c r="AA34" s="830"/>
      <c r="AB34" s="831"/>
      <c r="AC34" s="831"/>
      <c r="AD34" s="831"/>
      <c r="AE34" s="831"/>
      <c r="AF34" s="831"/>
      <c r="AG34" s="831"/>
      <c r="AH34" s="831"/>
      <c r="AI34" s="832"/>
      <c r="AJ34" s="26"/>
      <c r="AK34" s="26"/>
      <c r="AL34" s="26"/>
      <c r="AM34" s="38">
        <f t="shared" si="7"/>
        <v>0</v>
      </c>
      <c r="AN34" s="93">
        <f t="shared" si="8"/>
        <v>0</v>
      </c>
      <c r="AO34" s="94">
        <f t="shared" si="9"/>
        <v>0</v>
      </c>
      <c r="AP34" s="94">
        <f t="shared" si="18"/>
        <v>0</v>
      </c>
      <c r="AQ34" s="94">
        <f t="shared" si="0"/>
        <v>0</v>
      </c>
      <c r="AR34" s="94">
        <f t="shared" si="1"/>
        <v>0</v>
      </c>
      <c r="AS34" s="94">
        <f t="shared" si="10"/>
        <v>0</v>
      </c>
      <c r="AT34" s="94">
        <f t="shared" ref="AT34:AT39" si="20">+IF(AU34&gt;8,8,AU34)</f>
        <v>0</v>
      </c>
      <c r="AU34" s="94">
        <f t="shared" si="19"/>
        <v>0</v>
      </c>
      <c r="AV34" s="94">
        <f t="shared" si="3"/>
        <v>0</v>
      </c>
      <c r="AW34" s="94">
        <f t="shared" si="4"/>
        <v>0</v>
      </c>
      <c r="AX34" s="94">
        <f t="shared" si="11"/>
        <v>0</v>
      </c>
      <c r="AY34" s="100">
        <f t="shared" si="5"/>
        <v>0</v>
      </c>
      <c r="AZ34" s="100">
        <f t="shared" si="6"/>
        <v>0</v>
      </c>
      <c r="BB34" s="94">
        <f t="shared" si="12"/>
        <v>0</v>
      </c>
      <c r="BC34" s="94">
        <f t="shared" si="13"/>
        <v>0</v>
      </c>
      <c r="BD34" s="94">
        <f t="shared" si="14"/>
        <v>0</v>
      </c>
      <c r="BE34" s="94">
        <f t="shared" si="15"/>
        <v>0</v>
      </c>
      <c r="BF34" s="94">
        <f t="shared" si="16"/>
        <v>0</v>
      </c>
      <c r="BG34" s="94">
        <f t="shared" si="17"/>
        <v>0</v>
      </c>
    </row>
    <row r="35" spans="1:59" ht="20.25" customHeight="1">
      <c r="A35" s="171">
        <v>27</v>
      </c>
      <c r="B35" s="172" t="s">
        <v>22</v>
      </c>
      <c r="C35" s="801"/>
      <c r="D35" s="802"/>
      <c r="E35" s="801"/>
      <c r="F35" s="802"/>
      <c r="G35" s="801"/>
      <c r="H35" s="802"/>
      <c r="I35" s="801"/>
      <c r="J35" s="802"/>
      <c r="K35" s="893"/>
      <c r="L35" s="819"/>
      <c r="M35" s="820"/>
      <c r="N35" s="821"/>
      <c r="O35" s="821"/>
      <c r="P35" s="822"/>
      <c r="Q35" s="833"/>
      <c r="R35" s="824"/>
      <c r="S35" s="825"/>
      <c r="T35" s="833"/>
      <c r="U35" s="824"/>
      <c r="V35" s="825"/>
      <c r="W35" s="826"/>
      <c r="X35" s="827"/>
      <c r="Y35" s="834"/>
      <c r="Z35" s="829"/>
      <c r="AA35" s="830"/>
      <c r="AB35" s="831"/>
      <c r="AC35" s="831"/>
      <c r="AD35" s="831"/>
      <c r="AE35" s="831"/>
      <c r="AF35" s="831"/>
      <c r="AG35" s="831"/>
      <c r="AH35" s="831"/>
      <c r="AI35" s="832"/>
      <c r="AJ35" s="26"/>
      <c r="AK35" s="26"/>
      <c r="AL35" s="26"/>
      <c r="AM35" s="38">
        <f t="shared" si="7"/>
        <v>0</v>
      </c>
      <c r="AN35" s="93">
        <f t="shared" si="8"/>
        <v>0</v>
      </c>
      <c r="AO35" s="94">
        <f t="shared" si="9"/>
        <v>0</v>
      </c>
      <c r="AP35" s="94">
        <f t="shared" si="18"/>
        <v>0</v>
      </c>
      <c r="AQ35" s="94">
        <f t="shared" si="0"/>
        <v>0</v>
      </c>
      <c r="AR35" s="94">
        <f t="shared" si="1"/>
        <v>0</v>
      </c>
      <c r="AS35" s="94">
        <f t="shared" si="10"/>
        <v>0</v>
      </c>
      <c r="AT35" s="94">
        <f t="shared" si="20"/>
        <v>0</v>
      </c>
      <c r="AU35" s="94">
        <f t="shared" si="19"/>
        <v>0</v>
      </c>
      <c r="AV35" s="94">
        <f t="shared" si="3"/>
        <v>0</v>
      </c>
      <c r="AW35" s="94">
        <f t="shared" si="4"/>
        <v>0</v>
      </c>
      <c r="AX35" s="94">
        <f t="shared" si="11"/>
        <v>0</v>
      </c>
      <c r="AY35" s="100">
        <f t="shared" si="5"/>
        <v>0</v>
      </c>
      <c r="AZ35" s="100">
        <f t="shared" si="6"/>
        <v>0</v>
      </c>
      <c r="BB35" s="94">
        <f t="shared" si="12"/>
        <v>0</v>
      </c>
      <c r="BC35" s="94">
        <f t="shared" si="13"/>
        <v>0</v>
      </c>
      <c r="BD35" s="94">
        <f t="shared" si="14"/>
        <v>0</v>
      </c>
      <c r="BE35" s="94">
        <f t="shared" si="15"/>
        <v>0</v>
      </c>
      <c r="BF35" s="94">
        <f t="shared" si="16"/>
        <v>0</v>
      </c>
      <c r="BG35" s="94">
        <f t="shared" si="17"/>
        <v>0</v>
      </c>
    </row>
    <row r="36" spans="1:59" ht="20.25" customHeight="1">
      <c r="A36" s="171">
        <v>28</v>
      </c>
      <c r="B36" s="172" t="s">
        <v>5</v>
      </c>
      <c r="C36" s="801"/>
      <c r="D36" s="802"/>
      <c r="E36" s="801"/>
      <c r="F36" s="802"/>
      <c r="G36" s="801"/>
      <c r="H36" s="802"/>
      <c r="I36" s="801"/>
      <c r="J36" s="802"/>
      <c r="K36" s="893"/>
      <c r="L36" s="819"/>
      <c r="M36" s="820"/>
      <c r="N36" s="821"/>
      <c r="O36" s="821"/>
      <c r="P36" s="822"/>
      <c r="Q36" s="833"/>
      <c r="R36" s="824"/>
      <c r="S36" s="825"/>
      <c r="T36" s="833"/>
      <c r="U36" s="824"/>
      <c r="V36" s="825"/>
      <c r="W36" s="826"/>
      <c r="X36" s="827"/>
      <c r="Y36" s="834"/>
      <c r="Z36" s="829"/>
      <c r="AA36" s="830"/>
      <c r="AB36" s="831"/>
      <c r="AC36" s="831"/>
      <c r="AD36" s="831"/>
      <c r="AE36" s="831"/>
      <c r="AF36" s="831"/>
      <c r="AG36" s="831"/>
      <c r="AH36" s="831"/>
      <c r="AI36" s="832"/>
      <c r="AJ36" s="26"/>
      <c r="AK36" s="26"/>
      <c r="AL36" s="26"/>
      <c r="AM36" s="38">
        <f t="shared" si="7"/>
        <v>0</v>
      </c>
      <c r="AN36" s="93">
        <f t="shared" si="8"/>
        <v>0</v>
      </c>
      <c r="AO36" s="94">
        <f t="shared" si="9"/>
        <v>0</v>
      </c>
      <c r="AP36" s="94">
        <f t="shared" si="18"/>
        <v>0</v>
      </c>
      <c r="AQ36" s="94">
        <f t="shared" si="0"/>
        <v>0</v>
      </c>
      <c r="AR36" s="94">
        <f t="shared" si="1"/>
        <v>0</v>
      </c>
      <c r="AS36" s="94">
        <f t="shared" si="10"/>
        <v>0</v>
      </c>
      <c r="AT36" s="94">
        <f t="shared" si="20"/>
        <v>0</v>
      </c>
      <c r="AU36" s="94">
        <f t="shared" si="19"/>
        <v>0</v>
      </c>
      <c r="AV36" s="94">
        <f t="shared" si="3"/>
        <v>0</v>
      </c>
      <c r="AW36" s="94">
        <f t="shared" si="4"/>
        <v>0</v>
      </c>
      <c r="AX36" s="94">
        <f t="shared" si="11"/>
        <v>0</v>
      </c>
      <c r="AY36" s="100">
        <f t="shared" si="5"/>
        <v>0</v>
      </c>
      <c r="AZ36" s="100">
        <f t="shared" si="6"/>
        <v>0</v>
      </c>
      <c r="BB36" s="94">
        <f t="shared" si="12"/>
        <v>0</v>
      </c>
      <c r="BC36" s="94">
        <f t="shared" si="13"/>
        <v>0</v>
      </c>
      <c r="BD36" s="94">
        <f t="shared" si="14"/>
        <v>0</v>
      </c>
      <c r="BE36" s="94">
        <f t="shared" si="15"/>
        <v>0</v>
      </c>
      <c r="BF36" s="94">
        <f t="shared" si="16"/>
        <v>0</v>
      </c>
      <c r="BG36" s="94">
        <f t="shared" si="17"/>
        <v>0</v>
      </c>
    </row>
    <row r="37" spans="1:59" ht="20.25" customHeight="1">
      <c r="A37" s="177">
        <v>29</v>
      </c>
      <c r="B37" s="172" t="s">
        <v>1</v>
      </c>
      <c r="C37" s="801">
        <v>0.39583333333333331</v>
      </c>
      <c r="D37" s="802"/>
      <c r="E37" s="801">
        <v>0.72916666666666663</v>
      </c>
      <c r="F37" s="802"/>
      <c r="G37" s="801"/>
      <c r="H37" s="802"/>
      <c r="I37" s="801"/>
      <c r="J37" s="802"/>
      <c r="K37" s="893" t="s">
        <v>126</v>
      </c>
      <c r="L37" s="819"/>
      <c r="M37" s="820">
        <v>2</v>
      </c>
      <c r="N37" s="821"/>
      <c r="O37" s="821"/>
      <c r="P37" s="822"/>
      <c r="Q37" s="833"/>
      <c r="R37" s="824"/>
      <c r="S37" s="825"/>
      <c r="T37" s="833"/>
      <c r="U37" s="824"/>
      <c r="V37" s="825"/>
      <c r="W37" s="826">
        <v>240</v>
      </c>
      <c r="X37" s="827"/>
      <c r="Y37" s="834"/>
      <c r="Z37" s="829"/>
      <c r="AA37" s="830"/>
      <c r="AB37" s="831"/>
      <c r="AC37" s="831"/>
      <c r="AD37" s="831"/>
      <c r="AE37" s="831"/>
      <c r="AF37" s="831"/>
      <c r="AG37" s="831"/>
      <c r="AH37" s="831"/>
      <c r="AI37" s="832"/>
      <c r="AJ37" s="26"/>
      <c r="AK37" s="26"/>
      <c r="AL37" s="26"/>
      <c r="AM37" s="38">
        <f t="shared" si="7"/>
        <v>0</v>
      </c>
      <c r="AN37" s="93">
        <f t="shared" si="8"/>
        <v>2</v>
      </c>
      <c r="AO37" s="94">
        <f t="shared" si="9"/>
        <v>2</v>
      </c>
      <c r="AP37" s="94">
        <f t="shared" si="18"/>
        <v>2</v>
      </c>
      <c r="AQ37" s="94">
        <f t="shared" si="0"/>
        <v>8</v>
      </c>
      <c r="AR37" s="94">
        <f t="shared" si="1"/>
        <v>9</v>
      </c>
      <c r="AS37" s="94">
        <f t="shared" si="10"/>
        <v>0</v>
      </c>
      <c r="AT37" s="94">
        <f t="shared" si="20"/>
        <v>0</v>
      </c>
      <c r="AU37" s="94">
        <f t="shared" si="19"/>
        <v>0</v>
      </c>
      <c r="AV37" s="94">
        <f t="shared" si="3"/>
        <v>0</v>
      </c>
      <c r="AW37" s="94">
        <f t="shared" si="4"/>
        <v>0</v>
      </c>
      <c r="AX37" s="94">
        <f t="shared" si="11"/>
        <v>9</v>
      </c>
      <c r="AY37" s="100">
        <f t="shared" si="5"/>
        <v>8</v>
      </c>
      <c r="AZ37" s="100">
        <f t="shared" si="6"/>
        <v>0</v>
      </c>
      <c r="BB37" s="94">
        <f t="shared" si="12"/>
        <v>1</v>
      </c>
      <c r="BC37" s="94">
        <f t="shared" si="13"/>
        <v>1</v>
      </c>
      <c r="BD37" s="94">
        <f t="shared" si="14"/>
        <v>1</v>
      </c>
      <c r="BE37" s="94">
        <f t="shared" si="15"/>
        <v>1</v>
      </c>
      <c r="BF37" s="94">
        <f t="shared" si="16"/>
        <v>0</v>
      </c>
      <c r="BG37" s="94">
        <f t="shared" si="17"/>
        <v>0</v>
      </c>
    </row>
    <row r="38" spans="1:59" ht="20.25" customHeight="1">
      <c r="A38" s="177">
        <v>30</v>
      </c>
      <c r="B38" s="172" t="s">
        <v>2</v>
      </c>
      <c r="C38" s="801">
        <v>0.39583333333333331</v>
      </c>
      <c r="D38" s="802"/>
      <c r="E38" s="801">
        <v>0.72916666666666663</v>
      </c>
      <c r="F38" s="802"/>
      <c r="G38" s="801"/>
      <c r="H38" s="802"/>
      <c r="I38" s="801"/>
      <c r="J38" s="802"/>
      <c r="K38" s="893" t="s">
        <v>126</v>
      </c>
      <c r="L38" s="819"/>
      <c r="M38" s="820">
        <v>2</v>
      </c>
      <c r="N38" s="821"/>
      <c r="O38" s="821"/>
      <c r="P38" s="822"/>
      <c r="Q38" s="833"/>
      <c r="R38" s="824"/>
      <c r="S38" s="825"/>
      <c r="T38" s="833"/>
      <c r="U38" s="824"/>
      <c r="V38" s="825"/>
      <c r="W38" s="826">
        <v>240</v>
      </c>
      <c r="X38" s="827"/>
      <c r="Y38" s="834"/>
      <c r="Z38" s="829"/>
      <c r="AA38" s="830"/>
      <c r="AB38" s="831"/>
      <c r="AC38" s="831"/>
      <c r="AD38" s="831"/>
      <c r="AE38" s="831"/>
      <c r="AF38" s="831"/>
      <c r="AG38" s="831"/>
      <c r="AH38" s="831"/>
      <c r="AI38" s="832"/>
      <c r="AJ38" s="26"/>
      <c r="AK38" s="26"/>
      <c r="AL38" s="26"/>
      <c r="AM38" s="38">
        <f t="shared" si="7"/>
        <v>0</v>
      </c>
      <c r="AN38" s="93">
        <f t="shared" si="8"/>
        <v>2</v>
      </c>
      <c r="AO38" s="94">
        <f t="shared" si="9"/>
        <v>2</v>
      </c>
      <c r="AP38" s="94">
        <f t="shared" si="18"/>
        <v>2</v>
      </c>
      <c r="AQ38" s="94">
        <f t="shared" si="0"/>
        <v>8</v>
      </c>
      <c r="AR38" s="94">
        <f t="shared" si="1"/>
        <v>9</v>
      </c>
      <c r="AS38" s="94">
        <f t="shared" si="10"/>
        <v>0</v>
      </c>
      <c r="AT38" s="94">
        <f t="shared" si="20"/>
        <v>0</v>
      </c>
      <c r="AU38" s="94">
        <f t="shared" si="19"/>
        <v>0</v>
      </c>
      <c r="AV38" s="94">
        <f t="shared" si="3"/>
        <v>0</v>
      </c>
      <c r="AW38" s="94">
        <f t="shared" si="4"/>
        <v>0</v>
      </c>
      <c r="AX38" s="94">
        <f t="shared" si="11"/>
        <v>9</v>
      </c>
      <c r="AY38" s="100">
        <f t="shared" si="5"/>
        <v>8</v>
      </c>
      <c r="AZ38" s="100">
        <f t="shared" si="6"/>
        <v>0</v>
      </c>
      <c r="BB38" s="94">
        <f t="shared" si="12"/>
        <v>1</v>
      </c>
      <c r="BC38" s="94">
        <f t="shared" si="13"/>
        <v>1</v>
      </c>
      <c r="BD38" s="94">
        <f t="shared" si="14"/>
        <v>1</v>
      </c>
      <c r="BE38" s="94">
        <f t="shared" si="15"/>
        <v>1</v>
      </c>
      <c r="BF38" s="94">
        <f t="shared" si="16"/>
        <v>0</v>
      </c>
      <c r="BG38" s="94">
        <f t="shared" si="17"/>
        <v>0</v>
      </c>
    </row>
    <row r="39" spans="1:59" ht="20.25" customHeight="1" thickBot="1">
      <c r="A39" s="178">
        <v>31</v>
      </c>
      <c r="B39" s="179" t="s">
        <v>3</v>
      </c>
      <c r="C39" s="801">
        <v>0.39583333333333331</v>
      </c>
      <c r="D39" s="802"/>
      <c r="E39" s="801">
        <v>0.72916666666666663</v>
      </c>
      <c r="F39" s="802"/>
      <c r="G39" s="801"/>
      <c r="H39" s="802"/>
      <c r="I39" s="801"/>
      <c r="J39" s="802"/>
      <c r="K39" s="893" t="s">
        <v>126</v>
      </c>
      <c r="L39" s="819"/>
      <c r="M39" s="820">
        <v>2</v>
      </c>
      <c r="N39" s="821"/>
      <c r="O39" s="821"/>
      <c r="P39" s="822"/>
      <c r="Q39" s="839"/>
      <c r="R39" s="840"/>
      <c r="S39" s="841"/>
      <c r="T39" s="839"/>
      <c r="U39" s="840"/>
      <c r="V39" s="841"/>
      <c r="W39" s="826">
        <v>240</v>
      </c>
      <c r="X39" s="827"/>
      <c r="Y39" s="834"/>
      <c r="Z39" s="829"/>
      <c r="AA39" s="844"/>
      <c r="AB39" s="845"/>
      <c r="AC39" s="845"/>
      <c r="AD39" s="845"/>
      <c r="AE39" s="845"/>
      <c r="AF39" s="845"/>
      <c r="AG39" s="845"/>
      <c r="AH39" s="845"/>
      <c r="AI39" s="846"/>
      <c r="AJ39" s="26"/>
      <c r="AK39" s="26"/>
      <c r="AL39" s="26"/>
      <c r="AM39" s="39">
        <f t="shared" si="7"/>
        <v>0</v>
      </c>
      <c r="AN39" s="93">
        <f t="shared" si="8"/>
        <v>2</v>
      </c>
      <c r="AO39" s="94">
        <f t="shared" si="9"/>
        <v>2</v>
      </c>
      <c r="AP39" s="94">
        <f t="shared" si="18"/>
        <v>2</v>
      </c>
      <c r="AQ39" s="94">
        <f t="shared" si="0"/>
        <v>8</v>
      </c>
      <c r="AR39" s="104">
        <f t="shared" si="1"/>
        <v>9</v>
      </c>
      <c r="AS39" s="94">
        <f t="shared" si="10"/>
        <v>0</v>
      </c>
      <c r="AT39" s="94">
        <f t="shared" si="20"/>
        <v>0</v>
      </c>
      <c r="AU39" s="94">
        <f t="shared" si="19"/>
        <v>0</v>
      </c>
      <c r="AV39" s="94">
        <f t="shared" si="3"/>
        <v>0</v>
      </c>
      <c r="AW39" s="104">
        <f t="shared" si="4"/>
        <v>0</v>
      </c>
      <c r="AX39" s="104">
        <f t="shared" si="11"/>
        <v>9</v>
      </c>
      <c r="AY39" s="105">
        <f t="shared" si="5"/>
        <v>8</v>
      </c>
      <c r="AZ39" s="105">
        <f t="shared" si="6"/>
        <v>0</v>
      </c>
      <c r="BB39" s="104">
        <f t="shared" si="12"/>
        <v>1</v>
      </c>
      <c r="BC39" s="104">
        <f t="shared" si="13"/>
        <v>1</v>
      </c>
      <c r="BD39" s="104">
        <f t="shared" si="14"/>
        <v>1</v>
      </c>
      <c r="BE39" s="104">
        <f t="shared" si="15"/>
        <v>1</v>
      </c>
      <c r="BF39" s="104">
        <f t="shared" si="16"/>
        <v>0</v>
      </c>
      <c r="BG39" s="104">
        <f t="shared" si="17"/>
        <v>0</v>
      </c>
    </row>
    <row r="40" spans="1:59" ht="21" customHeight="1" thickTop="1">
      <c r="A40" s="583" t="s">
        <v>74</v>
      </c>
      <c r="B40" s="584"/>
      <c r="C40" s="847">
        <v>15</v>
      </c>
      <c r="D40" s="848"/>
      <c r="E40" s="639" t="s">
        <v>103</v>
      </c>
      <c r="F40" s="640"/>
      <c r="G40" s="587" t="s">
        <v>73</v>
      </c>
      <c r="H40" s="588"/>
      <c r="I40" s="588"/>
      <c r="J40" s="588"/>
      <c r="K40" s="588"/>
      <c r="L40" s="589"/>
      <c r="M40" s="849">
        <v>30</v>
      </c>
      <c r="N40" s="849"/>
      <c r="O40" s="850"/>
      <c r="P40" s="851"/>
      <c r="Q40" s="849">
        <v>0</v>
      </c>
      <c r="R40" s="850"/>
      <c r="S40" s="851"/>
      <c r="T40" s="852">
        <v>0</v>
      </c>
      <c r="U40" s="850"/>
      <c r="V40" s="851"/>
      <c r="W40" s="853">
        <v>3600</v>
      </c>
      <c r="X40" s="854"/>
      <c r="Y40" s="597"/>
      <c r="Z40" s="599"/>
      <c r="AA40" s="257" t="s">
        <v>100</v>
      </c>
      <c r="AB40" s="258"/>
      <c r="AC40" s="596"/>
      <c r="AD40" s="593"/>
      <c r="AE40" s="593"/>
      <c r="AF40" s="593"/>
      <c r="AG40" s="593"/>
      <c r="AH40" s="593"/>
      <c r="AI40" s="600"/>
      <c r="AJ40" s="26"/>
      <c r="AK40" s="26"/>
      <c r="AL40" s="26"/>
      <c r="AM40" s="27">
        <f>SUM(AM9:AM39)</f>
        <v>0</v>
      </c>
      <c r="AN40" s="5">
        <f>SUM(AN9:AN39)</f>
        <v>30</v>
      </c>
      <c r="AO40" s="5">
        <f>SUM(AO9:AO39)</f>
        <v>30</v>
      </c>
      <c r="AP40" s="5">
        <f t="shared" ref="AP40:AV40" si="21">SUM(AP9:AP39)</f>
        <v>30</v>
      </c>
      <c r="AQ40" s="5">
        <f t="shared" si="21"/>
        <v>120</v>
      </c>
      <c r="AR40" s="5">
        <f t="shared" si="21"/>
        <v>135</v>
      </c>
      <c r="AS40" s="5">
        <f t="shared" si="21"/>
        <v>0</v>
      </c>
      <c r="AT40" s="5">
        <f t="shared" si="21"/>
        <v>0</v>
      </c>
      <c r="AU40" s="5">
        <f t="shared" si="21"/>
        <v>0</v>
      </c>
      <c r="AV40" s="5">
        <f t="shared" si="21"/>
        <v>0</v>
      </c>
      <c r="AW40" s="62">
        <f>SUM(AW9:AW39)</f>
        <v>0</v>
      </c>
      <c r="AX40" s="5">
        <f>SUM(AX9:AX39)</f>
        <v>135</v>
      </c>
      <c r="AY40" s="5">
        <f>SUM(AY9:AY39)</f>
        <v>120</v>
      </c>
      <c r="AZ40" s="5">
        <f>SUM(AZ9:AZ39)</f>
        <v>0</v>
      </c>
      <c r="BB40" s="62">
        <f t="shared" ref="BB40:BG40" si="22">SUM(BB9:BB39)</f>
        <v>15</v>
      </c>
      <c r="BC40" s="62">
        <f t="shared" si="22"/>
        <v>15</v>
      </c>
      <c r="BD40" s="62">
        <f t="shared" si="22"/>
        <v>15</v>
      </c>
      <c r="BE40" s="62">
        <f t="shared" si="22"/>
        <v>15</v>
      </c>
      <c r="BF40" s="62">
        <f t="shared" si="22"/>
        <v>0</v>
      </c>
      <c r="BG40" s="62">
        <f t="shared" si="22"/>
        <v>0</v>
      </c>
    </row>
    <row r="41" spans="1:59" ht="21" customHeight="1" thickBot="1">
      <c r="A41" s="585"/>
      <c r="B41" s="586"/>
      <c r="C41" s="856"/>
      <c r="D41" s="857"/>
      <c r="E41" s="605"/>
      <c r="F41" s="641"/>
      <c r="G41" s="590"/>
      <c r="H41" s="591"/>
      <c r="I41" s="591"/>
      <c r="J41" s="591"/>
      <c r="K41" s="591"/>
      <c r="L41" s="592"/>
      <c r="M41" s="604" t="s">
        <v>58</v>
      </c>
      <c r="N41" s="604"/>
      <c r="O41" s="605"/>
      <c r="P41" s="606"/>
      <c r="Q41" s="604" t="s">
        <v>13</v>
      </c>
      <c r="R41" s="605"/>
      <c r="S41" s="606"/>
      <c r="T41" s="607" t="s">
        <v>13</v>
      </c>
      <c r="U41" s="605"/>
      <c r="V41" s="606"/>
      <c r="W41" s="607" t="s">
        <v>38</v>
      </c>
      <c r="X41" s="608"/>
      <c r="Y41" s="607" t="s">
        <v>38</v>
      </c>
      <c r="Z41" s="604"/>
      <c r="AA41" s="259"/>
      <c r="AB41" s="260"/>
      <c r="AC41" s="601"/>
      <c r="AD41" s="602"/>
      <c r="AE41" s="602"/>
      <c r="AF41" s="602"/>
      <c r="AG41" s="602"/>
      <c r="AH41" s="602"/>
      <c r="AI41" s="603"/>
      <c r="AJ41" s="26"/>
      <c r="AK41" s="26"/>
      <c r="AL41" s="26"/>
    </row>
    <row r="42" spans="1:59" ht="14.25">
      <c r="A42" s="616" t="s">
        <v>30</v>
      </c>
      <c r="B42" s="617"/>
      <c r="C42" s="617"/>
      <c r="D42" s="617"/>
      <c r="E42" s="617"/>
      <c r="F42" s="617"/>
      <c r="G42" s="617"/>
      <c r="H42" s="617"/>
      <c r="I42" s="617"/>
      <c r="J42" s="617"/>
      <c r="K42" s="617"/>
      <c r="L42" s="617"/>
      <c r="M42" s="617"/>
      <c r="N42" s="617"/>
      <c r="O42" s="617"/>
      <c r="P42" s="617"/>
      <c r="Q42" s="617"/>
      <c r="R42" s="617"/>
      <c r="S42" s="617"/>
      <c r="T42" s="617"/>
      <c r="U42" s="617"/>
      <c r="V42" s="617"/>
      <c r="W42" s="618"/>
      <c r="X42" s="619" t="s">
        <v>31</v>
      </c>
      <c r="Y42" s="619"/>
      <c r="Z42" s="619"/>
      <c r="AA42" s="619"/>
      <c r="AB42" s="619"/>
      <c r="AC42" s="619"/>
      <c r="AD42" s="619"/>
      <c r="AE42" s="619"/>
      <c r="AF42" s="619"/>
      <c r="AG42" s="619"/>
      <c r="AH42" s="619"/>
      <c r="AI42" s="620"/>
      <c r="AJ42" s="26"/>
      <c r="AK42" s="26"/>
      <c r="AL42" s="26"/>
      <c r="AM42" s="2"/>
      <c r="AS42" s="2"/>
      <c r="AT42" s="2"/>
      <c r="AU42" s="2"/>
      <c r="AV42" s="2"/>
      <c r="AW42" s="106"/>
      <c r="AX42" s="106"/>
    </row>
    <row r="43" spans="1:59" ht="18" customHeight="1">
      <c r="A43" s="621" t="s">
        <v>28</v>
      </c>
      <c r="B43" s="622"/>
      <c r="C43" s="622"/>
      <c r="D43" s="623"/>
      <c r="E43" s="107" t="s">
        <v>81</v>
      </c>
      <c r="F43" s="858">
        <v>30</v>
      </c>
      <c r="G43" s="858"/>
      <c r="H43" s="249" t="s">
        <v>33</v>
      </c>
      <c r="I43" s="249" t="s">
        <v>20</v>
      </c>
      <c r="J43" s="859">
        <v>760</v>
      </c>
      <c r="K43" s="859"/>
      <c r="L43" s="859"/>
      <c r="M43" s="626" t="s">
        <v>10</v>
      </c>
      <c r="N43" s="627"/>
      <c r="O43" s="626" t="s">
        <v>19</v>
      </c>
      <c r="P43" s="627"/>
      <c r="Q43" s="860">
        <v>22800</v>
      </c>
      <c r="R43" s="860"/>
      <c r="S43" s="860"/>
      <c r="T43" s="860"/>
      <c r="U43" s="860"/>
      <c r="V43" s="860"/>
      <c r="W43" s="188" t="s">
        <v>10</v>
      </c>
      <c r="X43" s="110" t="s">
        <v>85</v>
      </c>
      <c r="Y43" s="644" t="s">
        <v>105</v>
      </c>
      <c r="Z43" s="644"/>
      <c r="AA43" s="644"/>
      <c r="AB43" s="644"/>
      <c r="AC43" s="894" t="s">
        <v>144</v>
      </c>
      <c r="AD43" s="248"/>
      <c r="AE43" s="250"/>
      <c r="AF43" s="861">
        <v>3600</v>
      </c>
      <c r="AG43" s="861"/>
      <c r="AH43" s="861"/>
      <c r="AI43" s="192" t="s">
        <v>10</v>
      </c>
      <c r="AJ43" s="106"/>
      <c r="AK43" s="106"/>
      <c r="AL43" s="106"/>
      <c r="AM43" s="2"/>
      <c r="AS43" s="2"/>
      <c r="AT43" s="2"/>
      <c r="AU43" s="2"/>
      <c r="AV43" s="2"/>
    </row>
    <row r="44" spans="1:59" ht="18" customHeight="1">
      <c r="A44" s="621" t="s">
        <v>143</v>
      </c>
      <c r="B44" s="622"/>
      <c r="C44" s="622"/>
      <c r="D44" s="623"/>
      <c r="E44" s="113" t="s">
        <v>82</v>
      </c>
      <c r="F44" s="858">
        <v>0</v>
      </c>
      <c r="G44" s="858"/>
      <c r="H44" s="247" t="s">
        <v>33</v>
      </c>
      <c r="I44" s="247" t="s">
        <v>20</v>
      </c>
      <c r="J44" s="858">
        <v>760</v>
      </c>
      <c r="K44" s="858"/>
      <c r="L44" s="858"/>
      <c r="M44" s="630" t="s">
        <v>10</v>
      </c>
      <c r="N44" s="480"/>
      <c r="O44" s="630" t="s">
        <v>19</v>
      </c>
      <c r="P44" s="480"/>
      <c r="Q44" s="861">
        <v>0</v>
      </c>
      <c r="R44" s="861"/>
      <c r="S44" s="861"/>
      <c r="T44" s="861"/>
      <c r="U44" s="861"/>
      <c r="V44" s="861"/>
      <c r="W44" s="194" t="s">
        <v>10</v>
      </c>
      <c r="X44" s="110" t="s">
        <v>83</v>
      </c>
      <c r="Y44" s="862">
        <v>0</v>
      </c>
      <c r="Z44" s="247" t="s">
        <v>9</v>
      </c>
      <c r="AA44" s="247" t="s">
        <v>20</v>
      </c>
      <c r="AB44" s="858">
        <v>0</v>
      </c>
      <c r="AC44" s="858"/>
      <c r="AD44" s="247" t="s">
        <v>10</v>
      </c>
      <c r="AE44" s="247" t="s">
        <v>19</v>
      </c>
      <c r="AF44" s="861">
        <v>0</v>
      </c>
      <c r="AG44" s="861"/>
      <c r="AH44" s="861"/>
      <c r="AI44" s="192" t="s">
        <v>10</v>
      </c>
      <c r="AJ44" s="2"/>
      <c r="AK44" s="2"/>
      <c r="AL44" s="2"/>
      <c r="AM44" s="2"/>
      <c r="AT44" s="2"/>
      <c r="AU44" s="2"/>
      <c r="AV44" s="2"/>
    </row>
    <row r="45" spans="1:59" ht="18" customHeight="1" thickBot="1">
      <c r="A45" s="621" t="s">
        <v>11</v>
      </c>
      <c r="B45" s="622"/>
      <c r="C45" s="622"/>
      <c r="D45" s="623"/>
      <c r="E45" s="113" t="s">
        <v>83</v>
      </c>
      <c r="F45" s="858">
        <v>0</v>
      </c>
      <c r="G45" s="858"/>
      <c r="H45" s="247" t="s">
        <v>9</v>
      </c>
      <c r="I45" s="247" t="s">
        <v>20</v>
      </c>
      <c r="J45" s="858">
        <v>550</v>
      </c>
      <c r="K45" s="858"/>
      <c r="L45" s="858"/>
      <c r="M45" s="630" t="s">
        <v>10</v>
      </c>
      <c r="N45" s="630"/>
      <c r="O45" s="630" t="s">
        <v>19</v>
      </c>
      <c r="P45" s="630"/>
      <c r="Q45" s="861">
        <v>0</v>
      </c>
      <c r="R45" s="861"/>
      <c r="S45" s="861"/>
      <c r="T45" s="861"/>
      <c r="U45" s="861"/>
      <c r="V45" s="861"/>
      <c r="W45" s="194" t="s">
        <v>10</v>
      </c>
      <c r="X45" s="116" t="s">
        <v>84</v>
      </c>
      <c r="Y45" s="863">
        <v>0</v>
      </c>
      <c r="Z45" s="197" t="s">
        <v>9</v>
      </c>
      <c r="AA45" s="197" t="s">
        <v>20</v>
      </c>
      <c r="AB45" s="864">
        <v>0</v>
      </c>
      <c r="AC45" s="864"/>
      <c r="AD45" s="197" t="s">
        <v>10</v>
      </c>
      <c r="AE45" s="197" t="s">
        <v>19</v>
      </c>
      <c r="AF45" s="865">
        <v>0</v>
      </c>
      <c r="AG45" s="865"/>
      <c r="AH45" s="865"/>
      <c r="AI45" s="198" t="s">
        <v>10</v>
      </c>
      <c r="AJ45" s="2"/>
      <c r="AK45" s="2"/>
      <c r="AL45" s="2"/>
      <c r="AM45" s="2"/>
      <c r="AT45" s="2"/>
      <c r="AU45" s="2"/>
      <c r="AV45" s="2"/>
    </row>
    <row r="46" spans="1:59" ht="18" customHeight="1" thickTop="1" thickBot="1">
      <c r="A46" s="655" t="s">
        <v>25</v>
      </c>
      <c r="B46" s="656"/>
      <c r="C46" s="656"/>
      <c r="D46" s="657"/>
      <c r="E46" s="118" t="s">
        <v>84</v>
      </c>
      <c r="F46" s="864">
        <v>0</v>
      </c>
      <c r="G46" s="864"/>
      <c r="H46" s="246" t="s">
        <v>26</v>
      </c>
      <c r="I46" s="246" t="s">
        <v>27</v>
      </c>
      <c r="J46" s="895">
        <v>410</v>
      </c>
      <c r="K46" s="895"/>
      <c r="L46" s="895"/>
      <c r="M46" s="659" t="s">
        <v>10</v>
      </c>
      <c r="N46" s="660"/>
      <c r="O46" s="659" t="s">
        <v>19</v>
      </c>
      <c r="P46" s="660"/>
      <c r="Q46" s="866">
        <v>0</v>
      </c>
      <c r="R46" s="866"/>
      <c r="S46" s="866"/>
      <c r="T46" s="866"/>
      <c r="U46" s="866"/>
      <c r="V46" s="866"/>
      <c r="W46" s="200" t="s">
        <v>10</v>
      </c>
      <c r="X46" s="245" t="s">
        <v>60</v>
      </c>
      <c r="Y46" s="645" t="s">
        <v>127</v>
      </c>
      <c r="Z46" s="646"/>
      <c r="AA46" s="646"/>
      <c r="AB46" s="646"/>
      <c r="AC46" s="646"/>
      <c r="AD46" s="646"/>
      <c r="AE46" s="647"/>
      <c r="AF46" s="867">
        <v>3600</v>
      </c>
      <c r="AG46" s="868"/>
      <c r="AH46" s="868"/>
      <c r="AI46" s="202" t="s">
        <v>10</v>
      </c>
      <c r="AJ46" s="2"/>
      <c r="AK46" s="2"/>
      <c r="AL46" s="2"/>
      <c r="AM46" s="2"/>
      <c r="AT46" s="2"/>
      <c r="AU46" s="2"/>
      <c r="AV46" s="2"/>
    </row>
    <row r="47" spans="1:59" ht="18" customHeight="1" thickTop="1" thickBot="1">
      <c r="A47" s="203" t="str">
        <f>IF(M4="一時利用","④","⑤")</f>
        <v>⑤</v>
      </c>
      <c r="B47" s="633" t="s">
        <v>59</v>
      </c>
      <c r="C47" s="634"/>
      <c r="D47" s="634"/>
      <c r="E47" s="634"/>
      <c r="F47" s="634"/>
      <c r="G47" s="634"/>
      <c r="H47" s="635"/>
      <c r="I47" s="204"/>
      <c r="J47" s="204"/>
      <c r="K47" s="204"/>
      <c r="L47" s="205"/>
      <c r="M47" s="205"/>
      <c r="N47" s="205"/>
      <c r="O47" s="869">
        <v>22800</v>
      </c>
      <c r="P47" s="869"/>
      <c r="Q47" s="869"/>
      <c r="R47" s="869"/>
      <c r="S47" s="869"/>
      <c r="T47" s="869"/>
      <c r="U47" s="869"/>
      <c r="V47" s="869"/>
      <c r="W47" s="205" t="s">
        <v>10</v>
      </c>
      <c r="X47" s="206" t="s">
        <v>61</v>
      </c>
      <c r="Y47" s="650" t="s">
        <v>111</v>
      </c>
      <c r="Z47" s="651"/>
      <c r="AA47" s="651"/>
      <c r="AB47" s="651"/>
      <c r="AC47" s="651"/>
      <c r="AD47" s="651"/>
      <c r="AE47" s="652"/>
      <c r="AF47" s="870">
        <v>0</v>
      </c>
      <c r="AG47" s="871"/>
      <c r="AH47" s="871"/>
      <c r="AI47" s="207" t="s">
        <v>10</v>
      </c>
      <c r="AJ47" s="2"/>
      <c r="AK47" s="2"/>
      <c r="AL47" s="2"/>
      <c r="AM47" s="2"/>
      <c r="AT47" s="2"/>
      <c r="AU47" s="2"/>
      <c r="AV47" s="2"/>
    </row>
    <row r="48" spans="1:59" ht="18" customHeight="1" thickTop="1" thickBot="1">
      <c r="A48" s="203" t="str">
        <f>IF(M4="一時利用","⑤","⑥")</f>
        <v>⑥</v>
      </c>
      <c r="B48" s="633" t="s">
        <v>107</v>
      </c>
      <c r="C48" s="634"/>
      <c r="D48" s="634"/>
      <c r="E48" s="634"/>
      <c r="F48" s="634"/>
      <c r="G48" s="634"/>
      <c r="H48" s="635"/>
      <c r="I48" s="204"/>
      <c r="J48" s="204"/>
      <c r="K48" s="204"/>
      <c r="L48" s="205"/>
      <c r="M48" s="205"/>
      <c r="N48" s="205"/>
      <c r="O48" s="869">
        <v>22800</v>
      </c>
      <c r="P48" s="869"/>
      <c r="Q48" s="869"/>
      <c r="R48" s="869"/>
      <c r="S48" s="869"/>
      <c r="T48" s="869"/>
      <c r="U48" s="869"/>
      <c r="V48" s="869"/>
      <c r="W48" s="208" t="s">
        <v>10</v>
      </c>
      <c r="X48" s="209" t="str">
        <f>IF(M4="一時利用","","④")</f>
        <v>④</v>
      </c>
      <c r="Y48" s="633" t="s">
        <v>106</v>
      </c>
      <c r="Z48" s="634"/>
      <c r="AA48" s="634"/>
      <c r="AB48" s="634"/>
      <c r="AC48" s="634"/>
      <c r="AD48" s="634"/>
      <c r="AE48" s="635"/>
      <c r="AF48" s="896">
        <v>0</v>
      </c>
      <c r="AG48" s="897"/>
      <c r="AH48" s="897"/>
      <c r="AI48" s="210" t="str">
        <f>IF(M4="一時利用","","円")</f>
        <v>円</v>
      </c>
      <c r="AJ48" s="2"/>
      <c r="AK48" s="2"/>
      <c r="AL48" s="2"/>
    </row>
    <row r="49" spans="1:38" ht="18" customHeight="1">
      <c r="A49" s="129" t="s">
        <v>94</v>
      </c>
      <c r="AJ49" s="2"/>
      <c r="AK49" s="2"/>
      <c r="AL49" s="2"/>
    </row>
    <row r="50" spans="1:38" ht="18" customHeight="1">
      <c r="A50" s="129" t="s">
        <v>95</v>
      </c>
      <c r="AJ50" s="2"/>
      <c r="AK50" s="2"/>
      <c r="AL50" s="2"/>
    </row>
  </sheetData>
  <sheetProtection sheet="1" objects="1" scenarios="1" selectLockedCells="1" selectUnlockedCells="1"/>
  <mergeCells count="424">
    <mergeCell ref="A1:AH1"/>
    <mergeCell ref="A3:C3"/>
    <mergeCell ref="D3:I3"/>
    <mergeCell ref="J3:L3"/>
    <mergeCell ref="W3:Y3"/>
    <mergeCell ref="A4:C4"/>
    <mergeCell ref="D4:I4"/>
    <mergeCell ref="J4:L4"/>
    <mergeCell ref="M4:V4"/>
    <mergeCell ref="AX5:AX8"/>
    <mergeCell ref="AY5:AY8"/>
    <mergeCell ref="AZ5:AZ8"/>
    <mergeCell ref="AO6:AP6"/>
    <mergeCell ref="AQ6:AR6"/>
    <mergeCell ref="AS6:AS8"/>
    <mergeCell ref="AT6:AU6"/>
    <mergeCell ref="W4:Y4"/>
    <mergeCell ref="Z4:AI4"/>
    <mergeCell ref="AM4:AZ4"/>
    <mergeCell ref="X5:AD5"/>
    <mergeCell ref="AE5:AH5"/>
    <mergeCell ref="AV7:AV8"/>
    <mergeCell ref="AW7:AW8"/>
    <mergeCell ref="A6:A8"/>
    <mergeCell ref="B6:B8"/>
    <mergeCell ref="C6:F6"/>
    <mergeCell ref="G6:J6"/>
    <mergeCell ref="K6:L6"/>
    <mergeCell ref="M6:P8"/>
    <mergeCell ref="AM5:AM8"/>
    <mergeCell ref="AN5:AR5"/>
    <mergeCell ref="AS5:AW5"/>
    <mergeCell ref="A5:C5"/>
    <mergeCell ref="D5:E5"/>
    <mergeCell ref="J5:L5"/>
    <mergeCell ref="M5:R5"/>
    <mergeCell ref="S5:V5"/>
    <mergeCell ref="AV6:AW6"/>
    <mergeCell ref="C7:D8"/>
    <mergeCell ref="E7:F8"/>
    <mergeCell ref="G7:H8"/>
    <mergeCell ref="I7:J8"/>
    <mergeCell ref="K7:K8"/>
    <mergeCell ref="L7:L8"/>
    <mergeCell ref="AO7:AO8"/>
    <mergeCell ref="AP7:AP8"/>
    <mergeCell ref="AQ7:AQ8"/>
    <mergeCell ref="Q6:S8"/>
    <mergeCell ref="T6:V8"/>
    <mergeCell ref="W6:X8"/>
    <mergeCell ref="Y6:Z8"/>
    <mergeCell ref="AA6:AI8"/>
    <mergeCell ref="AN6:AN8"/>
    <mergeCell ref="AR7:AR8"/>
    <mergeCell ref="AT7:AT8"/>
    <mergeCell ref="AU7:AU8"/>
    <mergeCell ref="AA9:AI9"/>
    <mergeCell ref="C10:D10"/>
    <mergeCell ref="E10:F10"/>
    <mergeCell ref="G10:H10"/>
    <mergeCell ref="I10:J10"/>
    <mergeCell ref="M10:P10"/>
    <mergeCell ref="Q10:S10"/>
    <mergeCell ref="T10:V10"/>
    <mergeCell ref="W10:X10"/>
    <mergeCell ref="Y10:Z10"/>
    <mergeCell ref="AA10:AI10"/>
    <mergeCell ref="C9:D9"/>
    <mergeCell ref="E9:F9"/>
    <mergeCell ref="G9:H9"/>
    <mergeCell ref="I9:J9"/>
    <mergeCell ref="M9:P9"/>
    <mergeCell ref="Q9:S9"/>
    <mergeCell ref="T9:V9"/>
    <mergeCell ref="W9:X9"/>
    <mergeCell ref="Y9:Z9"/>
    <mergeCell ref="AA11:AI11"/>
    <mergeCell ref="C12:D12"/>
    <mergeCell ref="E12:F12"/>
    <mergeCell ref="G12:H12"/>
    <mergeCell ref="I12:J12"/>
    <mergeCell ref="M12:P12"/>
    <mergeCell ref="Q12:S12"/>
    <mergeCell ref="T12:V12"/>
    <mergeCell ref="W12:X12"/>
    <mergeCell ref="Y12:Z12"/>
    <mergeCell ref="AA12:AI12"/>
    <mergeCell ref="C11:D11"/>
    <mergeCell ref="E11:F11"/>
    <mergeCell ref="G11:H11"/>
    <mergeCell ref="I11:J11"/>
    <mergeCell ref="M11:P11"/>
    <mergeCell ref="Q11:S11"/>
    <mergeCell ref="T11:V11"/>
    <mergeCell ref="W11:X11"/>
    <mergeCell ref="Y11:Z11"/>
    <mergeCell ref="AA13:AI13"/>
    <mergeCell ref="C14:D14"/>
    <mergeCell ref="E14:F14"/>
    <mergeCell ref="G14:H14"/>
    <mergeCell ref="I14:J14"/>
    <mergeCell ref="M14:P14"/>
    <mergeCell ref="Q14:S14"/>
    <mergeCell ref="T14:V14"/>
    <mergeCell ref="W14:X14"/>
    <mergeCell ref="Y14:Z14"/>
    <mergeCell ref="AA14:AI14"/>
    <mergeCell ref="C13:D13"/>
    <mergeCell ref="E13:F13"/>
    <mergeCell ref="G13:H13"/>
    <mergeCell ref="I13:J13"/>
    <mergeCell ref="M13:P13"/>
    <mergeCell ref="Q13:S13"/>
    <mergeCell ref="T13:V13"/>
    <mergeCell ref="W13:X13"/>
    <mergeCell ref="Y13:Z13"/>
    <mergeCell ref="AA15:AI15"/>
    <mergeCell ref="C16:D16"/>
    <mergeCell ref="E16:F16"/>
    <mergeCell ref="G16:H16"/>
    <mergeCell ref="I16:J16"/>
    <mergeCell ref="M16:P16"/>
    <mergeCell ref="Q16:S16"/>
    <mergeCell ref="T16:V16"/>
    <mergeCell ref="W16:X16"/>
    <mergeCell ref="Y16:Z16"/>
    <mergeCell ref="AA16:AI16"/>
    <mergeCell ref="C15:D15"/>
    <mergeCell ref="E15:F15"/>
    <mergeCell ref="G15:H15"/>
    <mergeCell ref="I15:J15"/>
    <mergeCell ref="M15:P15"/>
    <mergeCell ref="Q15:S15"/>
    <mergeCell ref="T15:V15"/>
    <mergeCell ref="W15:X15"/>
    <mergeCell ref="Y15:Z15"/>
    <mergeCell ref="AA17:AI17"/>
    <mergeCell ref="C18:D18"/>
    <mergeCell ref="E18:F18"/>
    <mergeCell ref="G18:H18"/>
    <mergeCell ref="I18:J18"/>
    <mergeCell ref="M18:P18"/>
    <mergeCell ref="Q18:S18"/>
    <mergeCell ref="T18:V18"/>
    <mergeCell ref="W18:X18"/>
    <mergeCell ref="Y18:Z18"/>
    <mergeCell ref="AA18:AI18"/>
    <mergeCell ref="C17:D17"/>
    <mergeCell ref="E17:F17"/>
    <mergeCell ref="G17:H17"/>
    <mergeCell ref="I17:J17"/>
    <mergeCell ref="M17:P17"/>
    <mergeCell ref="Q17:S17"/>
    <mergeCell ref="T17:V17"/>
    <mergeCell ref="W17:X17"/>
    <mergeCell ref="Y17:Z17"/>
    <mergeCell ref="AA19:AI19"/>
    <mergeCell ref="C20:D20"/>
    <mergeCell ref="E20:F20"/>
    <mergeCell ref="G20:H20"/>
    <mergeCell ref="I20:J20"/>
    <mergeCell ref="M20:P20"/>
    <mergeCell ref="Q20:S20"/>
    <mergeCell ref="T20:V20"/>
    <mergeCell ref="W20:X20"/>
    <mergeCell ref="Y20:Z20"/>
    <mergeCell ref="AA20:AI20"/>
    <mergeCell ref="C19:D19"/>
    <mergeCell ref="E19:F19"/>
    <mergeCell ref="G19:H19"/>
    <mergeCell ref="I19:J19"/>
    <mergeCell ref="M19:P19"/>
    <mergeCell ref="Q19:S19"/>
    <mergeCell ref="T19:V19"/>
    <mergeCell ref="W19:X19"/>
    <mergeCell ref="Y19:Z19"/>
    <mergeCell ref="AA21:AI21"/>
    <mergeCell ref="C22:D22"/>
    <mergeCell ref="E22:F22"/>
    <mergeCell ref="G22:H22"/>
    <mergeCell ref="I22:J22"/>
    <mergeCell ref="M22:P22"/>
    <mergeCell ref="Q22:S22"/>
    <mergeCell ref="T22:V22"/>
    <mergeCell ref="W22:X22"/>
    <mergeCell ref="Y22:Z22"/>
    <mergeCell ref="AA22:AI22"/>
    <mergeCell ref="C21:D21"/>
    <mergeCell ref="E21:F21"/>
    <mergeCell ref="G21:H21"/>
    <mergeCell ref="I21:J21"/>
    <mergeCell ref="M21:P21"/>
    <mergeCell ref="Q21:S21"/>
    <mergeCell ref="T21:V21"/>
    <mergeCell ref="W21:X21"/>
    <mergeCell ref="Y21:Z21"/>
    <mergeCell ref="AA23:AI23"/>
    <mergeCell ref="C24:D24"/>
    <mergeCell ref="E24:F24"/>
    <mergeCell ref="G24:H24"/>
    <mergeCell ref="I24:J24"/>
    <mergeCell ref="M24:P24"/>
    <mergeCell ref="Q24:S24"/>
    <mergeCell ref="T24:V24"/>
    <mergeCell ref="W24:X24"/>
    <mergeCell ref="Y24:Z24"/>
    <mergeCell ref="AA24:AI24"/>
    <mergeCell ref="C23:D23"/>
    <mergeCell ref="E23:F23"/>
    <mergeCell ref="G23:H23"/>
    <mergeCell ref="I23:J23"/>
    <mergeCell ref="M23:P23"/>
    <mergeCell ref="Q23:S23"/>
    <mergeCell ref="T23:V23"/>
    <mergeCell ref="W23:X23"/>
    <mergeCell ref="Y23:Z23"/>
    <mergeCell ref="AA25:AI25"/>
    <mergeCell ref="C26:D26"/>
    <mergeCell ref="E26:F26"/>
    <mergeCell ref="G26:H26"/>
    <mergeCell ref="I26:J26"/>
    <mergeCell ref="M26:P26"/>
    <mergeCell ref="Q26:S26"/>
    <mergeCell ref="T26:V26"/>
    <mergeCell ref="W26:X26"/>
    <mergeCell ref="Y26:Z26"/>
    <mergeCell ref="AA26:AI26"/>
    <mergeCell ref="C25:D25"/>
    <mergeCell ref="E25:F25"/>
    <mergeCell ref="G25:H25"/>
    <mergeCell ref="I25:J25"/>
    <mergeCell ref="M25:P25"/>
    <mergeCell ref="Q25:S25"/>
    <mergeCell ref="T25:V25"/>
    <mergeCell ref="W25:X25"/>
    <mergeCell ref="Y25:Z25"/>
    <mergeCell ref="AA27:AI27"/>
    <mergeCell ref="C28:D28"/>
    <mergeCell ref="E28:F28"/>
    <mergeCell ref="G28:H28"/>
    <mergeCell ref="I28:J28"/>
    <mergeCell ref="M28:P28"/>
    <mergeCell ref="Q28:S28"/>
    <mergeCell ref="T28:V28"/>
    <mergeCell ref="W28:X28"/>
    <mergeCell ref="Y28:Z28"/>
    <mergeCell ref="AA28:AI28"/>
    <mergeCell ref="C27:D27"/>
    <mergeCell ref="E27:F27"/>
    <mergeCell ref="G27:H27"/>
    <mergeCell ref="I27:J27"/>
    <mergeCell ref="M27:P27"/>
    <mergeCell ref="Q27:S27"/>
    <mergeCell ref="T27:V27"/>
    <mergeCell ref="W27:X27"/>
    <mergeCell ref="Y27:Z27"/>
    <mergeCell ref="AA29:AI29"/>
    <mergeCell ref="C30:D30"/>
    <mergeCell ref="E30:F30"/>
    <mergeCell ref="G30:H30"/>
    <mergeCell ref="I30:J30"/>
    <mergeCell ref="M30:P30"/>
    <mergeCell ref="Q30:S30"/>
    <mergeCell ref="T30:V30"/>
    <mergeCell ref="W30:X30"/>
    <mergeCell ref="Y30:Z30"/>
    <mergeCell ref="AA30:AI30"/>
    <mergeCell ref="C29:D29"/>
    <mergeCell ref="E29:F29"/>
    <mergeCell ref="G29:H29"/>
    <mergeCell ref="I29:J29"/>
    <mergeCell ref="M29:P29"/>
    <mergeCell ref="Q29:S29"/>
    <mergeCell ref="T29:V29"/>
    <mergeCell ref="W29:X29"/>
    <mergeCell ref="Y29:Z29"/>
    <mergeCell ref="AA31:AI31"/>
    <mergeCell ref="C32:D32"/>
    <mergeCell ref="E32:F32"/>
    <mergeCell ref="G32:H32"/>
    <mergeCell ref="I32:J32"/>
    <mergeCell ref="M32:P32"/>
    <mergeCell ref="Q32:S32"/>
    <mergeCell ref="T32:V32"/>
    <mergeCell ref="W32:X32"/>
    <mergeCell ref="Y32:Z32"/>
    <mergeCell ref="AA32:AI32"/>
    <mergeCell ref="C31:D31"/>
    <mergeCell ref="E31:F31"/>
    <mergeCell ref="G31:H31"/>
    <mergeCell ref="I31:J31"/>
    <mergeCell ref="M31:P31"/>
    <mergeCell ref="Q31:S31"/>
    <mergeCell ref="T31:V31"/>
    <mergeCell ref="W31:X31"/>
    <mergeCell ref="Y31:Z31"/>
    <mergeCell ref="AA33:AI33"/>
    <mergeCell ref="C34:D34"/>
    <mergeCell ref="E34:F34"/>
    <mergeCell ref="G34:H34"/>
    <mergeCell ref="I34:J34"/>
    <mergeCell ref="M34:P34"/>
    <mergeCell ref="Q34:S34"/>
    <mergeCell ref="T34:V34"/>
    <mergeCell ref="W34:X34"/>
    <mergeCell ref="Y34:Z34"/>
    <mergeCell ref="AA34:AI34"/>
    <mergeCell ref="C33:D33"/>
    <mergeCell ref="E33:F33"/>
    <mergeCell ref="G33:H33"/>
    <mergeCell ref="I33:J33"/>
    <mergeCell ref="M33:P33"/>
    <mergeCell ref="Q33:S33"/>
    <mergeCell ref="T33:V33"/>
    <mergeCell ref="W33:X33"/>
    <mergeCell ref="Y33:Z33"/>
    <mergeCell ref="AA35:AI35"/>
    <mergeCell ref="C36:D36"/>
    <mergeCell ref="E36:F36"/>
    <mergeCell ref="G36:H36"/>
    <mergeCell ref="I36:J36"/>
    <mergeCell ref="M36:P36"/>
    <mergeCell ref="Q36:S36"/>
    <mergeCell ref="T36:V36"/>
    <mergeCell ref="W36:X36"/>
    <mergeCell ref="Y36:Z36"/>
    <mergeCell ref="AA36:AI36"/>
    <mergeCell ref="C35:D35"/>
    <mergeCell ref="E35:F35"/>
    <mergeCell ref="G35:H35"/>
    <mergeCell ref="I35:J35"/>
    <mergeCell ref="M35:P35"/>
    <mergeCell ref="Q35:S35"/>
    <mergeCell ref="T35:V35"/>
    <mergeCell ref="W35:X35"/>
    <mergeCell ref="Y35:Z35"/>
    <mergeCell ref="AA37:AI37"/>
    <mergeCell ref="C38:D38"/>
    <mergeCell ref="E38:F38"/>
    <mergeCell ref="G38:H38"/>
    <mergeCell ref="I38:J38"/>
    <mergeCell ref="M38:P38"/>
    <mergeCell ref="Q38:S38"/>
    <mergeCell ref="T38:V38"/>
    <mergeCell ref="W38:X38"/>
    <mergeCell ref="Y38:Z38"/>
    <mergeCell ref="AA38:AI38"/>
    <mergeCell ref="C37:D37"/>
    <mergeCell ref="E37:F37"/>
    <mergeCell ref="G37:H37"/>
    <mergeCell ref="I37:J37"/>
    <mergeCell ref="M37:P37"/>
    <mergeCell ref="Q37:S37"/>
    <mergeCell ref="T37:V37"/>
    <mergeCell ref="W37:X37"/>
    <mergeCell ref="Y37:Z37"/>
    <mergeCell ref="AA39:AI39"/>
    <mergeCell ref="A40:B41"/>
    <mergeCell ref="C40:D41"/>
    <mergeCell ref="E40:F41"/>
    <mergeCell ref="G40:L41"/>
    <mergeCell ref="M40:P40"/>
    <mergeCell ref="M41:P41"/>
    <mergeCell ref="Q41:S41"/>
    <mergeCell ref="T41:V41"/>
    <mergeCell ref="W41:X41"/>
    <mergeCell ref="Y41:Z41"/>
    <mergeCell ref="C39:D39"/>
    <mergeCell ref="E39:F39"/>
    <mergeCell ref="G39:H39"/>
    <mergeCell ref="I39:J39"/>
    <mergeCell ref="M39:P39"/>
    <mergeCell ref="Q39:S39"/>
    <mergeCell ref="T39:V39"/>
    <mergeCell ref="W39:X39"/>
    <mergeCell ref="Y39:Z39"/>
    <mergeCell ref="A42:W42"/>
    <mergeCell ref="X42:AI42"/>
    <mergeCell ref="Q40:S40"/>
    <mergeCell ref="T40:V40"/>
    <mergeCell ref="W40:X40"/>
    <mergeCell ref="Y40:Z40"/>
    <mergeCell ref="AA40:AB41"/>
    <mergeCell ref="AC40:AI41"/>
    <mergeCell ref="Y43:AB43"/>
    <mergeCell ref="AF43:AH43"/>
    <mergeCell ref="A44:D44"/>
    <mergeCell ref="F44:G44"/>
    <mergeCell ref="J44:L44"/>
    <mergeCell ref="M44:N44"/>
    <mergeCell ref="O44:P44"/>
    <mergeCell ref="Q44:V44"/>
    <mergeCell ref="AB44:AC44"/>
    <mergeCell ref="AF44:AH44"/>
    <mergeCell ref="A43:D43"/>
    <mergeCell ref="F43:G43"/>
    <mergeCell ref="J43:L43"/>
    <mergeCell ref="M43:N43"/>
    <mergeCell ref="O43:P43"/>
    <mergeCell ref="Q43:V43"/>
    <mergeCell ref="B47:H47"/>
    <mergeCell ref="O47:V47"/>
    <mergeCell ref="Y47:AE47"/>
    <mergeCell ref="AF47:AH47"/>
    <mergeCell ref="B48:H48"/>
    <mergeCell ref="O48:V48"/>
    <mergeCell ref="Y48:AE48"/>
    <mergeCell ref="AF48:AH48"/>
    <mergeCell ref="AB45:AC45"/>
    <mergeCell ref="AF45:AH45"/>
    <mergeCell ref="A46:D46"/>
    <mergeCell ref="F46:G46"/>
    <mergeCell ref="J46:L46"/>
    <mergeCell ref="M46:N46"/>
    <mergeCell ref="O46:P46"/>
    <mergeCell ref="Q46:V46"/>
    <mergeCell ref="Y46:AE46"/>
    <mergeCell ref="AF46:AH46"/>
    <mergeCell ref="A45:D45"/>
    <mergeCell ref="F45:G45"/>
    <mergeCell ref="J45:L45"/>
    <mergeCell ref="M45:N45"/>
    <mergeCell ref="O45:P45"/>
    <mergeCell ref="Q45:V45"/>
  </mergeCells>
  <phoneticPr fontId="2"/>
  <conditionalFormatting sqref="B9:B39">
    <cfRule type="cellIs" dxfId="3" priority="2" stopIfTrue="1" operator="equal">
      <formula>"日"</formula>
    </cfRule>
    <cfRule type="cellIs" dxfId="2" priority="3" stopIfTrue="1" operator="equal">
      <formula>"土"</formula>
    </cfRule>
    <cfRule type="cellIs" dxfId="1" priority="4" stopIfTrue="1" operator="equal">
      <formula>"祝"</formula>
    </cfRule>
  </conditionalFormatting>
  <conditionalFormatting sqref="M40:P40">
    <cfRule type="expression" dxfId="0" priority="1" stopIfTrue="1">
      <formula>AND($M$40&gt;35,$M$4="一時利用")</formula>
    </cfRule>
  </conditionalFormatting>
  <dataValidations count="13">
    <dataValidation allowBlank="1" showInputMessage="1" showErrorMessage="1" promptTitle="日中活動の入力方法" prompt="_x000a_①「有Ⅰ」_x000a_　日中活動を提供した後引き続き日中一時支援を提供し送迎を実施した場合。_x000a__x000a_②「有Ⅱ」_x000a_　日中活動を提供した後，日中活動を提供した事業所と同一の事業所と見なされる別の場所で日中一時支援を利用した場合。" sqref="K9:K39"/>
    <dataValidation allowBlank="1" showInputMessage="1" showErrorMessage="1" promptTitle="障害児通所の入力方法" prompt="_x000a_①「有Ⅰ」_x000a_　送迎（加算）を実施している障害児通所支援事業所において，障害児通所支援を提供し引き続き日中一時支援を提供し送迎を実施した場合。_x000a__x000a_②「有Ⅱ」_x000a_　①に該当しない場合。" sqref="L9:L39"/>
    <dataValidation type="list" allowBlank="1" showInputMessage="1" showErrorMessage="1" sqref="M5:R5">
      <formula1>"障害者,児童"</formula1>
    </dataValidation>
    <dataValidation type="whole" imeMode="off" allowBlank="1" showInputMessage="1" showErrorMessage="1" sqref="AE5:AH5">
      <formula1>0</formula1>
      <formula2>37200</formula2>
    </dataValidation>
    <dataValidation type="whole" imeMode="off" allowBlank="1" showInputMessage="1" showErrorMessage="1" sqref="M3:V3 Z3:AI3">
      <formula1>0</formula1>
      <formula2>9</formula2>
    </dataValidation>
    <dataValidation type="whole" imeMode="off" allowBlank="1" showInputMessage="1" showErrorMessage="1" sqref="A9:A39">
      <formula1>1</formula1>
      <formula2>31</formula2>
    </dataValidation>
    <dataValidation imeMode="hiragana" allowBlank="1" showInputMessage="1" showErrorMessage="1" sqref="AA9:AI39 D3:I4 Z4"/>
    <dataValidation imeMode="off" allowBlank="1" showInputMessage="1" showErrorMessage="1" sqref="Y9:Z39 AF48:AH48 C9:J39"/>
    <dataValidation type="whole" imeMode="off" operator="lessThanOrEqual" allowBlank="1" showInputMessage="1" showErrorMessage="1" sqref="T9:V39">
      <formula1>1</formula1>
    </dataValidation>
    <dataValidation type="whole" imeMode="off" operator="lessThanOrEqual" allowBlank="1" showInputMessage="1" showErrorMessage="1" sqref="Q9:S39">
      <formula1>2</formula1>
    </dataValidation>
    <dataValidation type="list" allowBlank="1" showInputMessage="1" showErrorMessage="1" sqref="S5">
      <formula1>"A,B,C"</formula1>
    </dataValidation>
    <dataValidation type="list" allowBlank="1" showInputMessage="1" showErrorMessage="1" sqref="B9:B39">
      <formula1>"月,火,水,木,金,土,日,祝"</formula1>
    </dataValidation>
    <dataValidation type="list" allowBlank="1" showInputMessage="1" showErrorMessage="1" sqref="M4:V4">
      <formula1>"一時利用,継続（学生）,継続（就労支援）"</formula1>
    </dataValidation>
  </dataValidations>
  <pageMargins left="0.70866141732283472" right="0.19685039370078741" top="0.31496062992125984" bottom="0.19685039370078741" header="0.23622047244094491"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【自動計算説明】</vt:lpstr>
      <vt:lpstr>実績記録票 【自動計算】</vt:lpstr>
      <vt:lpstr>エラーチェック</vt:lpstr>
      <vt:lpstr> 【一時用 ・ 白紙 】</vt:lpstr>
      <vt:lpstr> 【継続用 ・ 白紙】</vt:lpstr>
      <vt:lpstr> 記入例 【一時】</vt:lpstr>
      <vt:lpstr> 記入例【継続】</vt:lpstr>
      <vt:lpstr>' 【一時用 ・ 白紙 】'!Print_Area</vt:lpstr>
      <vt:lpstr>' 【継続用 ・ 白紙】'!Print_Area</vt:lpstr>
      <vt:lpstr>' 記入例 【一時】'!Print_Area</vt:lpstr>
      <vt:lpstr>' 記入例【継続】'!Print_Area</vt:lpstr>
      <vt:lpstr>【自動計算説明】!Print_Area</vt:lpstr>
      <vt:lpstr>エラーチェック!Print_Area</vt:lpstr>
      <vt:lpstr>'実績記録票 【自動計算】'!Print_Area</vt:lpstr>
    </vt:vector>
  </TitlesOfParts>
  <Company>福祉保健課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38090</dc:creator>
  <cp:lastModifiedBy>syohukujh01</cp:lastModifiedBy>
  <cp:lastPrinted>2022-01-06T07:35:38Z</cp:lastPrinted>
  <dcterms:created xsi:type="dcterms:W3CDTF">2006-05-27T04:13:49Z</dcterms:created>
  <dcterms:modified xsi:type="dcterms:W3CDTF">2022-06-01T03:28:30Z</dcterms:modified>
</cp:coreProperties>
</file>